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brnoqcm-my.sharepoint.com/personal/adela_palovska_qcm_cz/Documents/Palo/Náměšť/MŠ Husova/Příloha č. 2 - Soupisy prací, dodávek a služeb s výkazem výměr_v4/"/>
    </mc:Choice>
  </mc:AlternateContent>
  <xr:revisionPtr revIDLastSave="22" documentId="13_ncr:1_{0EBC865C-5085-483E-A474-2BAFF9DD1881}" xr6:coauthVersionLast="47" xr6:coauthVersionMax="47" xr10:uidLastSave="{FCE69E99-B1A0-4934-AD92-F856D72B7883}"/>
  <bookViews>
    <workbookView xWindow="-28920" yWindow="-120" windowWidth="29040" windowHeight="15720" activeTab="2" xr2:uid="{00000000-000D-0000-FFFF-FFFF00000000}"/>
  </bookViews>
  <sheets>
    <sheet name="Rekapitulace stavby" sheetId="1" r:id="rId1"/>
    <sheet name="D.101a - Objekt dětské sk..." sheetId="2" r:id="rId2"/>
    <sheet name="D.101b - Objekt dětské sk..." sheetId="3" r:id="rId3"/>
    <sheet name="D.209 - Oplocení" sheetId="4" r:id="rId4"/>
  </sheets>
  <definedNames>
    <definedName name="_xlnm._FilterDatabase" localSheetId="1" hidden="1">'D.101a - Objekt dětské sk...'!$C$135:$K$599</definedName>
    <definedName name="_xlnm._FilterDatabase" localSheetId="2" hidden="1">'D.101b - Objekt dětské sk...'!$C$148:$K$1538</definedName>
    <definedName name="_xlnm._FilterDatabase" localSheetId="3" hidden="1">'D.209 - Oplocení'!$C$121:$K$177</definedName>
    <definedName name="_xlnm.Print_Titles" localSheetId="1">'D.101a - Objekt dětské sk...'!$135:$135</definedName>
    <definedName name="_xlnm.Print_Titles" localSheetId="2">'D.101b - Objekt dětské sk...'!$148:$148</definedName>
    <definedName name="_xlnm.Print_Titles" localSheetId="3">'D.209 - Oplocení'!$121:$121</definedName>
    <definedName name="_xlnm.Print_Titles" localSheetId="0">'Rekapitulace stavby'!$92:$92</definedName>
    <definedName name="_xlnm.Print_Area" localSheetId="1">'D.101a - Objekt dětské sk...'!$C$4:$J$76,'D.101a - Objekt dětské sk...'!$C$82:$J$117,'D.101a - Objekt dětské sk...'!$C$123:$K$599</definedName>
    <definedName name="_xlnm.Print_Area" localSheetId="2">'D.101b - Objekt dětské sk...'!$C$4:$J$76,'D.101b - Objekt dětské sk...'!$C$82:$J$130,'D.101b - Objekt dětské sk...'!$C$136:$K$1538</definedName>
    <definedName name="_xlnm.Print_Area" localSheetId="3">'D.209 - Oplocení'!$C$4:$J$76,'D.209 - Oplocení'!$C$82:$J$103,'D.209 - Oplocení'!$C$109:$K$177</definedName>
    <definedName name="_xlnm.Print_Area" localSheetId="0">'Rekapitulace stavby'!$D$4:$AO$76,'Rekapitulace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 s="1"/>
  <c r="BI176" i="4"/>
  <c r="BH176" i="4"/>
  <c r="BG176" i="4"/>
  <c r="BF176" i="4"/>
  <c r="T176" i="4"/>
  <c r="T175" i="4"/>
  <c r="R176" i="4"/>
  <c r="R175" i="4"/>
  <c r="P176" i="4"/>
  <c r="P175" i="4"/>
  <c r="BI173" i="4"/>
  <c r="BH173" i="4"/>
  <c r="BG173" i="4"/>
  <c r="BF173" i="4"/>
  <c r="T173" i="4"/>
  <c r="R173" i="4"/>
  <c r="P173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59" i="4"/>
  <c r="BH159" i="4"/>
  <c r="BG159" i="4"/>
  <c r="BF159" i="4"/>
  <c r="T159" i="4"/>
  <c r="R159" i="4"/>
  <c r="P159" i="4"/>
  <c r="BI154" i="4"/>
  <c r="BH154" i="4"/>
  <c r="BG154" i="4"/>
  <c r="BF154" i="4"/>
  <c r="T154" i="4"/>
  <c r="R154" i="4"/>
  <c r="P154" i="4"/>
  <c r="BI149" i="4"/>
  <c r="BH149" i="4"/>
  <c r="BG149" i="4"/>
  <c r="BF149" i="4"/>
  <c r="T149" i="4"/>
  <c r="R149" i="4"/>
  <c r="P149" i="4"/>
  <c r="BI145" i="4"/>
  <c r="BH145" i="4"/>
  <c r="BG145" i="4"/>
  <c r="BF145" i="4"/>
  <c r="T145" i="4"/>
  <c r="R145" i="4"/>
  <c r="P145" i="4"/>
  <c r="BI140" i="4"/>
  <c r="BH140" i="4"/>
  <c r="BG140" i="4"/>
  <c r="BF140" i="4"/>
  <c r="T140" i="4"/>
  <c r="T139" i="4" s="1"/>
  <c r="R140" i="4"/>
  <c r="R139" i="4" s="1"/>
  <c r="P140" i="4"/>
  <c r="P139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5" i="4"/>
  <c r="BH125" i="4"/>
  <c r="BG125" i="4"/>
  <c r="BF125" i="4"/>
  <c r="T125" i="4"/>
  <c r="R125" i="4"/>
  <c r="P125" i="4"/>
  <c r="J119" i="4"/>
  <c r="J118" i="4"/>
  <c r="F118" i="4"/>
  <c r="F116" i="4"/>
  <c r="E114" i="4"/>
  <c r="J92" i="4"/>
  <c r="J91" i="4"/>
  <c r="F91" i="4"/>
  <c r="F89" i="4"/>
  <c r="E87" i="4"/>
  <c r="J18" i="4"/>
  <c r="E18" i="4"/>
  <c r="F119" i="4" s="1"/>
  <c r="J17" i="4"/>
  <c r="J12" i="4"/>
  <c r="J89" i="4"/>
  <c r="E7" i="4"/>
  <c r="E112" i="4"/>
  <c r="J37" i="3"/>
  <c r="J36" i="3"/>
  <c r="AY96" i="1" s="1"/>
  <c r="J35" i="3"/>
  <c r="AX96" i="1" s="1"/>
  <c r="BI1537" i="3"/>
  <c r="BH1537" i="3"/>
  <c r="BG1537" i="3"/>
  <c r="BF1537" i="3"/>
  <c r="T1537" i="3"/>
  <c r="T1536" i="3"/>
  <c r="T1535" i="3" s="1"/>
  <c r="R1537" i="3"/>
  <c r="R1536" i="3" s="1"/>
  <c r="R1535" i="3" s="1"/>
  <c r="P1537" i="3"/>
  <c r="P1536" i="3" s="1"/>
  <c r="P1535" i="3" s="1"/>
  <c r="BI1533" i="3"/>
  <c r="BH1533" i="3"/>
  <c r="BG1533" i="3"/>
  <c r="BF1533" i="3"/>
  <c r="T1533" i="3"/>
  <c r="R1533" i="3"/>
  <c r="P1533" i="3"/>
  <c r="BI1531" i="3"/>
  <c r="BH1531" i="3"/>
  <c r="BG1531" i="3"/>
  <c r="BF1531" i="3"/>
  <c r="T1531" i="3"/>
  <c r="R1531" i="3"/>
  <c r="P1531" i="3"/>
  <c r="BI1529" i="3"/>
  <c r="BH1529" i="3"/>
  <c r="BG1529" i="3"/>
  <c r="BF1529" i="3"/>
  <c r="T1529" i="3"/>
  <c r="R1529" i="3"/>
  <c r="P1529" i="3"/>
  <c r="BI1527" i="3"/>
  <c r="BH1527" i="3"/>
  <c r="BG1527" i="3"/>
  <c r="BF1527" i="3"/>
  <c r="T1527" i="3"/>
  <c r="R1527" i="3"/>
  <c r="P1527" i="3"/>
  <c r="BI1525" i="3"/>
  <c r="BH1525" i="3"/>
  <c r="BG1525" i="3"/>
  <c r="BF1525" i="3"/>
  <c r="T1525" i="3"/>
  <c r="R1525" i="3"/>
  <c r="P1525" i="3"/>
  <c r="BI1523" i="3"/>
  <c r="BH1523" i="3"/>
  <c r="BG1523" i="3"/>
  <c r="BF1523" i="3"/>
  <c r="T1523" i="3"/>
  <c r="R1523" i="3"/>
  <c r="P1523" i="3"/>
  <c r="BI1521" i="3"/>
  <c r="BH1521" i="3"/>
  <c r="BG1521" i="3"/>
  <c r="BF1521" i="3"/>
  <c r="T1521" i="3"/>
  <c r="R1521" i="3"/>
  <c r="P1521" i="3"/>
  <c r="BI1519" i="3"/>
  <c r="BH1519" i="3"/>
  <c r="BG1519" i="3"/>
  <c r="BF1519" i="3"/>
  <c r="T1519" i="3"/>
  <c r="R1519" i="3"/>
  <c r="P1519" i="3"/>
  <c r="BI1517" i="3"/>
  <c r="BH1517" i="3"/>
  <c r="BG1517" i="3"/>
  <c r="BF1517" i="3"/>
  <c r="T1517" i="3"/>
  <c r="R1517" i="3"/>
  <c r="P1517" i="3"/>
  <c r="BI1515" i="3"/>
  <c r="BH1515" i="3"/>
  <c r="BG1515" i="3"/>
  <c r="BF1515" i="3"/>
  <c r="T1515" i="3"/>
  <c r="R1515" i="3"/>
  <c r="P1515" i="3"/>
  <c r="BI1513" i="3"/>
  <c r="BH1513" i="3"/>
  <c r="BG1513" i="3"/>
  <c r="BF1513" i="3"/>
  <c r="T1513" i="3"/>
  <c r="R1513" i="3"/>
  <c r="P1513" i="3"/>
  <c r="BI1511" i="3"/>
  <c r="BH1511" i="3"/>
  <c r="BG1511" i="3"/>
  <c r="BF1511" i="3"/>
  <c r="T1511" i="3"/>
  <c r="R1511" i="3"/>
  <c r="P1511" i="3"/>
  <c r="BI1509" i="3"/>
  <c r="BH1509" i="3"/>
  <c r="BG1509" i="3"/>
  <c r="BF1509" i="3"/>
  <c r="T1509" i="3"/>
  <c r="R1509" i="3"/>
  <c r="P1509" i="3"/>
  <c r="BI1507" i="3"/>
  <c r="BH1507" i="3"/>
  <c r="BG1507" i="3"/>
  <c r="BF1507" i="3"/>
  <c r="T1507" i="3"/>
  <c r="R1507" i="3"/>
  <c r="P1507" i="3"/>
  <c r="BI1505" i="3"/>
  <c r="BH1505" i="3"/>
  <c r="BG1505" i="3"/>
  <c r="BF1505" i="3"/>
  <c r="T1505" i="3"/>
  <c r="R1505" i="3"/>
  <c r="P1505" i="3"/>
  <c r="BI1503" i="3"/>
  <c r="BH1503" i="3"/>
  <c r="BG1503" i="3"/>
  <c r="BF1503" i="3"/>
  <c r="T1503" i="3"/>
  <c r="R1503" i="3"/>
  <c r="P1503" i="3"/>
  <c r="BI1501" i="3"/>
  <c r="BH1501" i="3"/>
  <c r="BG1501" i="3"/>
  <c r="BF1501" i="3"/>
  <c r="T1501" i="3"/>
  <c r="R1501" i="3"/>
  <c r="P1501" i="3"/>
  <c r="BI1499" i="3"/>
  <c r="BH1499" i="3"/>
  <c r="BG1499" i="3"/>
  <c r="BF1499" i="3"/>
  <c r="T1499" i="3"/>
  <c r="R1499" i="3"/>
  <c r="P1499" i="3"/>
  <c r="BI1497" i="3"/>
  <c r="BH1497" i="3"/>
  <c r="BG1497" i="3"/>
  <c r="BF1497" i="3"/>
  <c r="T1497" i="3"/>
  <c r="R1497" i="3"/>
  <c r="P1497" i="3"/>
  <c r="BI1495" i="3"/>
  <c r="BH1495" i="3"/>
  <c r="BG1495" i="3"/>
  <c r="BF1495" i="3"/>
  <c r="T1495" i="3"/>
  <c r="R1495" i="3"/>
  <c r="P1495" i="3"/>
  <c r="BI1493" i="3"/>
  <c r="BH1493" i="3"/>
  <c r="BG1493" i="3"/>
  <c r="BF1493" i="3"/>
  <c r="T1493" i="3"/>
  <c r="R1493" i="3"/>
  <c r="P1493" i="3"/>
  <c r="BI1491" i="3"/>
  <c r="BH1491" i="3"/>
  <c r="BG1491" i="3"/>
  <c r="BF1491" i="3"/>
  <c r="T1491" i="3"/>
  <c r="R1491" i="3"/>
  <c r="P1491" i="3"/>
  <c r="BI1489" i="3"/>
  <c r="BH1489" i="3"/>
  <c r="BG1489" i="3"/>
  <c r="BF1489" i="3"/>
  <c r="T1489" i="3"/>
  <c r="R1489" i="3"/>
  <c r="P1489" i="3"/>
  <c r="BI1487" i="3"/>
  <c r="BH1487" i="3"/>
  <c r="BG1487" i="3"/>
  <c r="BF1487" i="3"/>
  <c r="T1487" i="3"/>
  <c r="R1487" i="3"/>
  <c r="P1487" i="3"/>
  <c r="BI1485" i="3"/>
  <c r="BH1485" i="3"/>
  <c r="BG1485" i="3"/>
  <c r="BF1485" i="3"/>
  <c r="T1485" i="3"/>
  <c r="R1485" i="3"/>
  <c r="P1485" i="3"/>
  <c r="BI1483" i="3"/>
  <c r="BH1483" i="3"/>
  <c r="BG1483" i="3"/>
  <c r="BF1483" i="3"/>
  <c r="T1483" i="3"/>
  <c r="R1483" i="3"/>
  <c r="P1483" i="3"/>
  <c r="BI1481" i="3"/>
  <c r="BH1481" i="3"/>
  <c r="BG1481" i="3"/>
  <c r="BF1481" i="3"/>
  <c r="T1481" i="3"/>
  <c r="R1481" i="3"/>
  <c r="P1481" i="3"/>
  <c r="BI1479" i="3"/>
  <c r="BH1479" i="3"/>
  <c r="BG1479" i="3"/>
  <c r="BF1479" i="3"/>
  <c r="T1479" i="3"/>
  <c r="R1479" i="3"/>
  <c r="P1479" i="3"/>
  <c r="BI1477" i="3"/>
  <c r="BH1477" i="3"/>
  <c r="BG1477" i="3"/>
  <c r="BF1477" i="3"/>
  <c r="T1477" i="3"/>
  <c r="R1477" i="3"/>
  <c r="P1477" i="3"/>
  <c r="BI1475" i="3"/>
  <c r="BH1475" i="3"/>
  <c r="BG1475" i="3"/>
  <c r="BF1475" i="3"/>
  <c r="T1475" i="3"/>
  <c r="R1475" i="3"/>
  <c r="P1475" i="3"/>
  <c r="BI1473" i="3"/>
  <c r="BH1473" i="3"/>
  <c r="BG1473" i="3"/>
  <c r="BF1473" i="3"/>
  <c r="T1473" i="3"/>
  <c r="R1473" i="3"/>
  <c r="P1473" i="3"/>
  <c r="BI1471" i="3"/>
  <c r="BH1471" i="3"/>
  <c r="BG1471" i="3"/>
  <c r="BF1471" i="3"/>
  <c r="T1471" i="3"/>
  <c r="R1471" i="3"/>
  <c r="P1471" i="3"/>
  <c r="BI1469" i="3"/>
  <c r="BH1469" i="3"/>
  <c r="BG1469" i="3"/>
  <c r="BF1469" i="3"/>
  <c r="T1469" i="3"/>
  <c r="R1469" i="3"/>
  <c r="P1469" i="3"/>
  <c r="BI1467" i="3"/>
  <c r="BH1467" i="3"/>
  <c r="BG1467" i="3"/>
  <c r="BF1467" i="3"/>
  <c r="T1467" i="3"/>
  <c r="R1467" i="3"/>
  <c r="P1467" i="3"/>
  <c r="BI1465" i="3"/>
  <c r="BH1465" i="3"/>
  <c r="BG1465" i="3"/>
  <c r="BF1465" i="3"/>
  <c r="T1465" i="3"/>
  <c r="R1465" i="3"/>
  <c r="P1465" i="3"/>
  <c r="BI1463" i="3"/>
  <c r="BH1463" i="3"/>
  <c r="BG1463" i="3"/>
  <c r="BF1463" i="3"/>
  <c r="T1463" i="3"/>
  <c r="R1463" i="3"/>
  <c r="P1463" i="3"/>
  <c r="BI1460" i="3"/>
  <c r="BH1460" i="3"/>
  <c r="BG1460" i="3"/>
  <c r="BF1460" i="3"/>
  <c r="T1460" i="3"/>
  <c r="R1460" i="3"/>
  <c r="P1460" i="3"/>
  <c r="BI1456" i="3"/>
  <c r="BH1456" i="3"/>
  <c r="BG1456" i="3"/>
  <c r="BF1456" i="3"/>
  <c r="T1456" i="3"/>
  <c r="R1456" i="3"/>
  <c r="P1456" i="3"/>
  <c r="BI1451" i="3"/>
  <c r="BH1451" i="3"/>
  <c r="BG1451" i="3"/>
  <c r="BF1451" i="3"/>
  <c r="T1451" i="3"/>
  <c r="R1451" i="3"/>
  <c r="P1451" i="3"/>
  <c r="BI1445" i="3"/>
  <c r="BH1445" i="3"/>
  <c r="BG1445" i="3"/>
  <c r="BF1445" i="3"/>
  <c r="T1445" i="3"/>
  <c r="R1445" i="3"/>
  <c r="P1445" i="3"/>
  <c r="BI1434" i="3"/>
  <c r="BH1434" i="3"/>
  <c r="BG1434" i="3"/>
  <c r="BF1434" i="3"/>
  <c r="T1434" i="3"/>
  <c r="R1434" i="3"/>
  <c r="P1434" i="3"/>
  <c r="BI1423" i="3"/>
  <c r="BH1423" i="3"/>
  <c r="BG1423" i="3"/>
  <c r="BF1423" i="3"/>
  <c r="T1423" i="3"/>
  <c r="R1423" i="3"/>
  <c r="P1423" i="3"/>
  <c r="BI1412" i="3"/>
  <c r="BH1412" i="3"/>
  <c r="BG1412" i="3"/>
  <c r="BF1412" i="3"/>
  <c r="T1412" i="3"/>
  <c r="R1412" i="3"/>
  <c r="P1412" i="3"/>
  <c r="BI1406" i="3"/>
  <c r="BH1406" i="3"/>
  <c r="BG1406" i="3"/>
  <c r="BF1406" i="3"/>
  <c r="T1406" i="3"/>
  <c r="T1405" i="3" s="1"/>
  <c r="R1406" i="3"/>
  <c r="R1405" i="3" s="1"/>
  <c r="P1406" i="3"/>
  <c r="P1405" i="3"/>
  <c r="BI1403" i="3"/>
  <c r="BH1403" i="3"/>
  <c r="BG1403" i="3"/>
  <c r="BF1403" i="3"/>
  <c r="T1403" i="3"/>
  <c r="R1403" i="3"/>
  <c r="P1403" i="3"/>
  <c r="BI1400" i="3"/>
  <c r="BH1400" i="3"/>
  <c r="BG1400" i="3"/>
  <c r="BF1400" i="3"/>
  <c r="T1400" i="3"/>
  <c r="R1400" i="3"/>
  <c r="P1400" i="3"/>
  <c r="BI1394" i="3"/>
  <c r="BH1394" i="3"/>
  <c r="BG1394" i="3"/>
  <c r="BF1394" i="3"/>
  <c r="T1394" i="3"/>
  <c r="R1394" i="3"/>
  <c r="P1394" i="3"/>
  <c r="BI1388" i="3"/>
  <c r="BH1388" i="3"/>
  <c r="BG1388" i="3"/>
  <c r="BF1388" i="3"/>
  <c r="T1388" i="3"/>
  <c r="R1388" i="3"/>
  <c r="P1388" i="3"/>
  <c r="BI1382" i="3"/>
  <c r="BH1382" i="3"/>
  <c r="BG1382" i="3"/>
  <c r="BF1382" i="3"/>
  <c r="T1382" i="3"/>
  <c r="R1382" i="3"/>
  <c r="P1382" i="3"/>
  <c r="BI1376" i="3"/>
  <c r="BH1376" i="3"/>
  <c r="BG1376" i="3"/>
  <c r="BF1376" i="3"/>
  <c r="T1376" i="3"/>
  <c r="R1376" i="3"/>
  <c r="P1376" i="3"/>
  <c r="BI1370" i="3"/>
  <c r="BH1370" i="3"/>
  <c r="BG1370" i="3"/>
  <c r="BF1370" i="3"/>
  <c r="T1370" i="3"/>
  <c r="T1369" i="3" s="1"/>
  <c r="R1370" i="3"/>
  <c r="R1369" i="3" s="1"/>
  <c r="P1370" i="3"/>
  <c r="P1369" i="3" s="1"/>
  <c r="BI1367" i="3"/>
  <c r="BH1367" i="3"/>
  <c r="BG1367" i="3"/>
  <c r="BF1367" i="3"/>
  <c r="T1367" i="3"/>
  <c r="R1367" i="3"/>
  <c r="P1367" i="3"/>
  <c r="BI1364" i="3"/>
  <c r="BH1364" i="3"/>
  <c r="BG1364" i="3"/>
  <c r="BF1364" i="3"/>
  <c r="T1364" i="3"/>
  <c r="R1364" i="3"/>
  <c r="P1364" i="3"/>
  <c r="BI1356" i="3"/>
  <c r="BH1356" i="3"/>
  <c r="BG1356" i="3"/>
  <c r="BF1356" i="3"/>
  <c r="T1356" i="3"/>
  <c r="R1356" i="3"/>
  <c r="P1356" i="3"/>
  <c r="BI1349" i="3"/>
  <c r="BH1349" i="3"/>
  <c r="BG1349" i="3"/>
  <c r="BF1349" i="3"/>
  <c r="T1349" i="3"/>
  <c r="R1349" i="3"/>
  <c r="P1349" i="3"/>
  <c r="BI1342" i="3"/>
  <c r="BH1342" i="3"/>
  <c r="BG1342" i="3"/>
  <c r="BF1342" i="3"/>
  <c r="T1342" i="3"/>
  <c r="R1342" i="3"/>
  <c r="P1342" i="3"/>
  <c r="BI1339" i="3"/>
  <c r="BH1339" i="3"/>
  <c r="BG1339" i="3"/>
  <c r="BF1339" i="3"/>
  <c r="T1339" i="3"/>
  <c r="R1339" i="3"/>
  <c r="P1339" i="3"/>
  <c r="BI1332" i="3"/>
  <c r="BH1332" i="3"/>
  <c r="BG1332" i="3"/>
  <c r="BF1332" i="3"/>
  <c r="T1332" i="3"/>
  <c r="R1332" i="3"/>
  <c r="P1332" i="3"/>
  <c r="BI1329" i="3"/>
  <c r="BH1329" i="3"/>
  <c r="BG1329" i="3"/>
  <c r="BF1329" i="3"/>
  <c r="T1329" i="3"/>
  <c r="R1329" i="3"/>
  <c r="P1329" i="3"/>
  <c r="BI1321" i="3"/>
  <c r="BH1321" i="3"/>
  <c r="BG1321" i="3"/>
  <c r="BF1321" i="3"/>
  <c r="T1321" i="3"/>
  <c r="R1321" i="3"/>
  <c r="P1321" i="3"/>
  <c r="BI1316" i="3"/>
  <c r="BH1316" i="3"/>
  <c r="BG1316" i="3"/>
  <c r="BF1316" i="3"/>
  <c r="T1316" i="3"/>
  <c r="R1316" i="3"/>
  <c r="P1316" i="3"/>
  <c r="BI1311" i="3"/>
  <c r="BH1311" i="3"/>
  <c r="BG1311" i="3"/>
  <c r="BF1311" i="3"/>
  <c r="T1311" i="3"/>
  <c r="R1311" i="3"/>
  <c r="P1311" i="3"/>
  <c r="BI1304" i="3"/>
  <c r="BH1304" i="3"/>
  <c r="BG1304" i="3"/>
  <c r="BF1304" i="3"/>
  <c r="T1304" i="3"/>
  <c r="R1304" i="3"/>
  <c r="P1304" i="3"/>
  <c r="BI1297" i="3"/>
  <c r="BH1297" i="3"/>
  <c r="BG1297" i="3"/>
  <c r="BF1297" i="3"/>
  <c r="T1297" i="3"/>
  <c r="R1297" i="3"/>
  <c r="P1297" i="3"/>
  <c r="BI1294" i="3"/>
  <c r="BH1294" i="3"/>
  <c r="BG1294" i="3"/>
  <c r="BF1294" i="3"/>
  <c r="T1294" i="3"/>
  <c r="R1294" i="3"/>
  <c r="P1294" i="3"/>
  <c r="BI1289" i="3"/>
  <c r="BH1289" i="3"/>
  <c r="BG1289" i="3"/>
  <c r="BF1289" i="3"/>
  <c r="T1289" i="3"/>
  <c r="R1289" i="3"/>
  <c r="P1289" i="3"/>
  <c r="BI1284" i="3"/>
  <c r="BH1284" i="3"/>
  <c r="BG1284" i="3"/>
  <c r="BF1284" i="3"/>
  <c r="T1284" i="3"/>
  <c r="R1284" i="3"/>
  <c r="P1284" i="3"/>
  <c r="BI1282" i="3"/>
  <c r="BH1282" i="3"/>
  <c r="BG1282" i="3"/>
  <c r="BF1282" i="3"/>
  <c r="T1282" i="3"/>
  <c r="R1282" i="3"/>
  <c r="P1282" i="3"/>
  <c r="BI1280" i="3"/>
  <c r="BH1280" i="3"/>
  <c r="BG1280" i="3"/>
  <c r="BF1280" i="3"/>
  <c r="T1280" i="3"/>
  <c r="R1280" i="3"/>
  <c r="P1280" i="3"/>
  <c r="BI1275" i="3"/>
  <c r="BH1275" i="3"/>
  <c r="BG1275" i="3"/>
  <c r="BF1275" i="3"/>
  <c r="T1275" i="3"/>
  <c r="R1275" i="3"/>
  <c r="P1275" i="3"/>
  <c r="BI1271" i="3"/>
  <c r="BH1271" i="3"/>
  <c r="BG1271" i="3"/>
  <c r="BF1271" i="3"/>
  <c r="T1271" i="3"/>
  <c r="R1271" i="3"/>
  <c r="P1271" i="3"/>
  <c r="BI1267" i="3"/>
  <c r="BH1267" i="3"/>
  <c r="BG1267" i="3"/>
  <c r="BF1267" i="3"/>
  <c r="T1267" i="3"/>
  <c r="R1267" i="3"/>
  <c r="P1267" i="3"/>
  <c r="BI1262" i="3"/>
  <c r="BH1262" i="3"/>
  <c r="BG1262" i="3"/>
  <c r="BF1262" i="3"/>
  <c r="T1262" i="3"/>
  <c r="R1262" i="3"/>
  <c r="P1262" i="3"/>
  <c r="BI1247" i="3"/>
  <c r="BH1247" i="3"/>
  <c r="BG1247" i="3"/>
  <c r="BF1247" i="3"/>
  <c r="T1247" i="3"/>
  <c r="R1247" i="3"/>
  <c r="P1247" i="3"/>
  <c r="BI1232" i="3"/>
  <c r="BH1232" i="3"/>
  <c r="BG1232" i="3"/>
  <c r="BF1232" i="3"/>
  <c r="T1232" i="3"/>
  <c r="R1232" i="3"/>
  <c r="P1232" i="3"/>
  <c r="BI1227" i="3"/>
  <c r="BH1227" i="3"/>
  <c r="BG1227" i="3"/>
  <c r="BF1227" i="3"/>
  <c r="T1227" i="3"/>
  <c r="R1227" i="3"/>
  <c r="P1227" i="3"/>
  <c r="BI1220" i="3"/>
  <c r="BH1220" i="3"/>
  <c r="BG1220" i="3"/>
  <c r="BF1220" i="3"/>
  <c r="T1220" i="3"/>
  <c r="R1220" i="3"/>
  <c r="P1220" i="3"/>
  <c r="BI1211" i="3"/>
  <c r="BH1211" i="3"/>
  <c r="BG1211" i="3"/>
  <c r="BF1211" i="3"/>
  <c r="T1211" i="3"/>
  <c r="R1211" i="3"/>
  <c r="P1211" i="3"/>
  <c r="BI1209" i="3"/>
  <c r="BH1209" i="3"/>
  <c r="BG1209" i="3"/>
  <c r="BF1209" i="3"/>
  <c r="T1209" i="3"/>
  <c r="R1209" i="3"/>
  <c r="P1209" i="3"/>
  <c r="BI1203" i="3"/>
  <c r="BH1203" i="3"/>
  <c r="BG1203" i="3"/>
  <c r="BF1203" i="3"/>
  <c r="T1203" i="3"/>
  <c r="R1203" i="3"/>
  <c r="P1203" i="3"/>
  <c r="BI1201" i="3"/>
  <c r="BH1201" i="3"/>
  <c r="BG1201" i="3"/>
  <c r="BF1201" i="3"/>
  <c r="T1201" i="3"/>
  <c r="R1201" i="3"/>
  <c r="P1201" i="3"/>
  <c r="BI1195" i="3"/>
  <c r="BH1195" i="3"/>
  <c r="BG1195" i="3"/>
  <c r="BF1195" i="3"/>
  <c r="T1195" i="3"/>
  <c r="R1195" i="3"/>
  <c r="P1195" i="3"/>
  <c r="BI1193" i="3"/>
  <c r="BH1193" i="3"/>
  <c r="BG1193" i="3"/>
  <c r="BF1193" i="3"/>
  <c r="T1193" i="3"/>
  <c r="R1193" i="3"/>
  <c r="P1193" i="3"/>
  <c r="BI1188" i="3"/>
  <c r="BH1188" i="3"/>
  <c r="BG1188" i="3"/>
  <c r="BF1188" i="3"/>
  <c r="T1188" i="3"/>
  <c r="R1188" i="3"/>
  <c r="P1188" i="3"/>
  <c r="BI1183" i="3"/>
  <c r="BH1183" i="3"/>
  <c r="BG1183" i="3"/>
  <c r="BF1183" i="3"/>
  <c r="T1183" i="3"/>
  <c r="R1183" i="3"/>
  <c r="P1183" i="3"/>
  <c r="BI1181" i="3"/>
  <c r="BH1181" i="3"/>
  <c r="BG1181" i="3"/>
  <c r="BF1181" i="3"/>
  <c r="T1181" i="3"/>
  <c r="R1181" i="3"/>
  <c r="P1181" i="3"/>
  <c r="BI1179" i="3"/>
  <c r="BH1179" i="3"/>
  <c r="BG1179" i="3"/>
  <c r="BF1179" i="3"/>
  <c r="T1179" i="3"/>
  <c r="R1179" i="3"/>
  <c r="P1179" i="3"/>
  <c r="BI1177" i="3"/>
  <c r="BH1177" i="3"/>
  <c r="BG1177" i="3"/>
  <c r="BF1177" i="3"/>
  <c r="T1177" i="3"/>
  <c r="R1177" i="3"/>
  <c r="P1177" i="3"/>
  <c r="BI1175" i="3"/>
  <c r="BH1175" i="3"/>
  <c r="BG1175" i="3"/>
  <c r="BF1175" i="3"/>
  <c r="T1175" i="3"/>
  <c r="R1175" i="3"/>
  <c r="P1175" i="3"/>
  <c r="BI1173" i="3"/>
  <c r="BH1173" i="3"/>
  <c r="BG1173" i="3"/>
  <c r="BF1173" i="3"/>
  <c r="T1173" i="3"/>
  <c r="R1173" i="3"/>
  <c r="P1173" i="3"/>
  <c r="BI1171" i="3"/>
  <c r="BH1171" i="3"/>
  <c r="BG1171" i="3"/>
  <c r="BF1171" i="3"/>
  <c r="T1171" i="3"/>
  <c r="R1171" i="3"/>
  <c r="P1171" i="3"/>
  <c r="BI1169" i="3"/>
  <c r="BH1169" i="3"/>
  <c r="BG1169" i="3"/>
  <c r="BF1169" i="3"/>
  <c r="T1169" i="3"/>
  <c r="R1169" i="3"/>
  <c r="P1169" i="3"/>
  <c r="BI1167" i="3"/>
  <c r="BH1167" i="3"/>
  <c r="BG1167" i="3"/>
  <c r="BF1167" i="3"/>
  <c r="T1167" i="3"/>
  <c r="R1167" i="3"/>
  <c r="P1167" i="3"/>
  <c r="BI1165" i="3"/>
  <c r="BH1165" i="3"/>
  <c r="BG1165" i="3"/>
  <c r="BF1165" i="3"/>
  <c r="T1165" i="3"/>
  <c r="R1165" i="3"/>
  <c r="P1165" i="3"/>
  <c r="BI1162" i="3"/>
  <c r="BH1162" i="3"/>
  <c r="BG1162" i="3"/>
  <c r="BF1162" i="3"/>
  <c r="T1162" i="3"/>
  <c r="R1162" i="3"/>
  <c r="P1162" i="3"/>
  <c r="BI1160" i="3"/>
  <c r="BH1160" i="3"/>
  <c r="BG1160" i="3"/>
  <c r="BF1160" i="3"/>
  <c r="T1160" i="3"/>
  <c r="R1160" i="3"/>
  <c r="P1160" i="3"/>
  <c r="BI1155" i="3"/>
  <c r="BH1155" i="3"/>
  <c r="BG1155" i="3"/>
  <c r="BF1155" i="3"/>
  <c r="T1155" i="3"/>
  <c r="R1155" i="3"/>
  <c r="P1155" i="3"/>
  <c r="BI1153" i="3"/>
  <c r="BH1153" i="3"/>
  <c r="BG1153" i="3"/>
  <c r="BF1153" i="3"/>
  <c r="T1153" i="3"/>
  <c r="R1153" i="3"/>
  <c r="P1153" i="3"/>
  <c r="BI1151" i="3"/>
  <c r="BH1151" i="3"/>
  <c r="BG1151" i="3"/>
  <c r="BF1151" i="3"/>
  <c r="T1151" i="3"/>
  <c r="R1151" i="3"/>
  <c r="P1151" i="3"/>
  <c r="BI1149" i="3"/>
  <c r="BH1149" i="3"/>
  <c r="BG1149" i="3"/>
  <c r="BF1149" i="3"/>
  <c r="T1149" i="3"/>
  <c r="R1149" i="3"/>
  <c r="P1149" i="3"/>
  <c r="BI1147" i="3"/>
  <c r="BH1147" i="3"/>
  <c r="BG1147" i="3"/>
  <c r="BF1147" i="3"/>
  <c r="T1147" i="3"/>
  <c r="R1147" i="3"/>
  <c r="P1147" i="3"/>
  <c r="BI1145" i="3"/>
  <c r="BH1145" i="3"/>
  <c r="BG1145" i="3"/>
  <c r="BF1145" i="3"/>
  <c r="T1145" i="3"/>
  <c r="R1145" i="3"/>
  <c r="P1145" i="3"/>
  <c r="BI1143" i="3"/>
  <c r="BH1143" i="3"/>
  <c r="BG1143" i="3"/>
  <c r="BF1143" i="3"/>
  <c r="T1143" i="3"/>
  <c r="R1143" i="3"/>
  <c r="P1143" i="3"/>
  <c r="BI1139" i="3"/>
  <c r="BH1139" i="3"/>
  <c r="BG1139" i="3"/>
  <c r="BF1139" i="3"/>
  <c r="T1139" i="3"/>
  <c r="R1139" i="3"/>
  <c r="P1139" i="3"/>
  <c r="BI1137" i="3"/>
  <c r="BH1137" i="3"/>
  <c r="BG1137" i="3"/>
  <c r="BF1137" i="3"/>
  <c r="T1137" i="3"/>
  <c r="R1137" i="3"/>
  <c r="P1137" i="3"/>
  <c r="BI1135" i="3"/>
  <c r="BH1135" i="3"/>
  <c r="BG1135" i="3"/>
  <c r="BF1135" i="3"/>
  <c r="T1135" i="3"/>
  <c r="R1135" i="3"/>
  <c r="P1135" i="3"/>
  <c r="BI1133" i="3"/>
  <c r="BH1133" i="3"/>
  <c r="BG1133" i="3"/>
  <c r="BF1133" i="3"/>
  <c r="T1133" i="3"/>
  <c r="R1133" i="3"/>
  <c r="P1133" i="3"/>
  <c r="BI1131" i="3"/>
  <c r="BH1131" i="3"/>
  <c r="BG1131" i="3"/>
  <c r="BF1131" i="3"/>
  <c r="T1131" i="3"/>
  <c r="R1131" i="3"/>
  <c r="P1131" i="3"/>
  <c r="BI1129" i="3"/>
  <c r="BH1129" i="3"/>
  <c r="BG1129" i="3"/>
  <c r="BF1129" i="3"/>
  <c r="T1129" i="3"/>
  <c r="R1129" i="3"/>
  <c r="P1129" i="3"/>
  <c r="BI1127" i="3"/>
  <c r="BH1127" i="3"/>
  <c r="BG1127" i="3"/>
  <c r="BF1127" i="3"/>
  <c r="T1127" i="3"/>
  <c r="R1127" i="3"/>
  <c r="P1127" i="3"/>
  <c r="BI1123" i="3"/>
  <c r="BH1123" i="3"/>
  <c r="BG1123" i="3"/>
  <c r="BF1123" i="3"/>
  <c r="T1123" i="3"/>
  <c r="R1123" i="3"/>
  <c r="P1123" i="3"/>
  <c r="BI1121" i="3"/>
  <c r="BH1121" i="3"/>
  <c r="BG1121" i="3"/>
  <c r="BF1121" i="3"/>
  <c r="T1121" i="3"/>
  <c r="R1121" i="3"/>
  <c r="P1121" i="3"/>
  <c r="BI1116" i="3"/>
  <c r="BH1116" i="3"/>
  <c r="BG1116" i="3"/>
  <c r="BF1116" i="3"/>
  <c r="T1116" i="3"/>
  <c r="R1116" i="3"/>
  <c r="P1116" i="3"/>
  <c r="BI1114" i="3"/>
  <c r="BH1114" i="3"/>
  <c r="BG1114" i="3"/>
  <c r="BF1114" i="3"/>
  <c r="T1114" i="3"/>
  <c r="R1114" i="3"/>
  <c r="P1114" i="3"/>
  <c r="BI1109" i="3"/>
  <c r="BH1109" i="3"/>
  <c r="BG1109" i="3"/>
  <c r="BF1109" i="3"/>
  <c r="T1109" i="3"/>
  <c r="R1109" i="3"/>
  <c r="P1109" i="3"/>
  <c r="BI1106" i="3"/>
  <c r="BH1106" i="3"/>
  <c r="BG1106" i="3"/>
  <c r="BF1106" i="3"/>
  <c r="T1106" i="3"/>
  <c r="R1106" i="3"/>
  <c r="P1106" i="3"/>
  <c r="BI1104" i="3"/>
  <c r="BH1104" i="3"/>
  <c r="BG1104" i="3"/>
  <c r="BF1104" i="3"/>
  <c r="T1104" i="3"/>
  <c r="R1104" i="3"/>
  <c r="P1104" i="3"/>
  <c r="BI1090" i="3"/>
  <c r="BH1090" i="3"/>
  <c r="BG1090" i="3"/>
  <c r="BF1090" i="3"/>
  <c r="T1090" i="3"/>
  <c r="R1090" i="3"/>
  <c r="P1090" i="3"/>
  <c r="BI1082" i="3"/>
  <c r="BH1082" i="3"/>
  <c r="BG1082" i="3"/>
  <c r="BF1082" i="3"/>
  <c r="T1082" i="3"/>
  <c r="R1082" i="3"/>
  <c r="P1082" i="3"/>
  <c r="BI1080" i="3"/>
  <c r="BH1080" i="3"/>
  <c r="BG1080" i="3"/>
  <c r="BF1080" i="3"/>
  <c r="T1080" i="3"/>
  <c r="R1080" i="3"/>
  <c r="P1080" i="3"/>
  <c r="BI1074" i="3"/>
  <c r="BH1074" i="3"/>
  <c r="BG1074" i="3"/>
  <c r="BF1074" i="3"/>
  <c r="T1074" i="3"/>
  <c r="R1074" i="3"/>
  <c r="P1074" i="3"/>
  <c r="BI1068" i="3"/>
  <c r="BH1068" i="3"/>
  <c r="BG1068" i="3"/>
  <c r="BF1068" i="3"/>
  <c r="T1068" i="3"/>
  <c r="R1068" i="3"/>
  <c r="P1068" i="3"/>
  <c r="BI1066" i="3"/>
  <c r="BH1066" i="3"/>
  <c r="BG1066" i="3"/>
  <c r="BF1066" i="3"/>
  <c r="T1066" i="3"/>
  <c r="R1066" i="3"/>
  <c r="P1066" i="3"/>
  <c r="BI1063" i="3"/>
  <c r="BH1063" i="3"/>
  <c r="BG1063" i="3"/>
  <c r="BF1063" i="3"/>
  <c r="T1063" i="3"/>
  <c r="R1063" i="3"/>
  <c r="P1063" i="3"/>
  <c r="BI1052" i="3"/>
  <c r="BH1052" i="3"/>
  <c r="BG1052" i="3"/>
  <c r="BF1052" i="3"/>
  <c r="T1052" i="3"/>
  <c r="R1052" i="3"/>
  <c r="P1052" i="3"/>
  <c r="BI1045" i="3"/>
  <c r="BH1045" i="3"/>
  <c r="BG1045" i="3"/>
  <c r="BF1045" i="3"/>
  <c r="T1045" i="3"/>
  <c r="R1045" i="3"/>
  <c r="P1045" i="3"/>
  <c r="BI1036" i="3"/>
  <c r="BH1036" i="3"/>
  <c r="BG1036" i="3"/>
  <c r="BF1036" i="3"/>
  <c r="T1036" i="3"/>
  <c r="R1036" i="3"/>
  <c r="P1036" i="3"/>
  <c r="BI1029" i="3"/>
  <c r="BH1029" i="3"/>
  <c r="BG1029" i="3"/>
  <c r="BF1029" i="3"/>
  <c r="T1029" i="3"/>
  <c r="R1029" i="3"/>
  <c r="P1029" i="3"/>
  <c r="BI1024" i="3"/>
  <c r="BH1024" i="3"/>
  <c r="BG1024" i="3"/>
  <c r="BF1024" i="3"/>
  <c r="T1024" i="3"/>
  <c r="R1024" i="3"/>
  <c r="P1024" i="3"/>
  <c r="BI1017" i="3"/>
  <c r="BH1017" i="3"/>
  <c r="BG1017" i="3"/>
  <c r="BF1017" i="3"/>
  <c r="T1017" i="3"/>
  <c r="R1017" i="3"/>
  <c r="P1017" i="3"/>
  <c r="BI1012" i="3"/>
  <c r="BH1012" i="3"/>
  <c r="BG1012" i="3"/>
  <c r="BF1012" i="3"/>
  <c r="T1012" i="3"/>
  <c r="R1012" i="3"/>
  <c r="P1012" i="3"/>
  <c r="BI1007" i="3"/>
  <c r="BH1007" i="3"/>
  <c r="BG1007" i="3"/>
  <c r="BF1007" i="3"/>
  <c r="T1007" i="3"/>
  <c r="R1007" i="3"/>
  <c r="P1007" i="3"/>
  <c r="BI1004" i="3"/>
  <c r="BH1004" i="3"/>
  <c r="BG1004" i="3"/>
  <c r="BF1004" i="3"/>
  <c r="T1004" i="3"/>
  <c r="R1004" i="3"/>
  <c r="P1004" i="3"/>
  <c r="BI1001" i="3"/>
  <c r="BH1001" i="3"/>
  <c r="BG1001" i="3"/>
  <c r="BF1001" i="3"/>
  <c r="T1001" i="3"/>
  <c r="R1001" i="3"/>
  <c r="P1001" i="3"/>
  <c r="BI996" i="3"/>
  <c r="BH996" i="3"/>
  <c r="BG996" i="3"/>
  <c r="BF996" i="3"/>
  <c r="T996" i="3"/>
  <c r="R996" i="3"/>
  <c r="P996" i="3"/>
  <c r="BI993" i="3"/>
  <c r="BH993" i="3"/>
  <c r="BG993" i="3"/>
  <c r="BF993" i="3"/>
  <c r="T993" i="3"/>
  <c r="R993" i="3"/>
  <c r="P993" i="3"/>
  <c r="BI988" i="3"/>
  <c r="BH988" i="3"/>
  <c r="BG988" i="3"/>
  <c r="BF988" i="3"/>
  <c r="T988" i="3"/>
  <c r="R988" i="3"/>
  <c r="P988" i="3"/>
  <c r="BI983" i="3"/>
  <c r="BH983" i="3"/>
  <c r="BG983" i="3"/>
  <c r="BF983" i="3"/>
  <c r="T983" i="3"/>
  <c r="R983" i="3"/>
  <c r="P983" i="3"/>
  <c r="BI980" i="3"/>
  <c r="BH980" i="3"/>
  <c r="BG980" i="3"/>
  <c r="BF980" i="3"/>
  <c r="T980" i="3"/>
  <c r="R980" i="3"/>
  <c r="P980" i="3"/>
  <c r="BI977" i="3"/>
  <c r="BH977" i="3"/>
  <c r="BG977" i="3"/>
  <c r="BF977" i="3"/>
  <c r="T977" i="3"/>
  <c r="R977" i="3"/>
  <c r="P977" i="3"/>
  <c r="BI972" i="3"/>
  <c r="BH972" i="3"/>
  <c r="BG972" i="3"/>
  <c r="BF972" i="3"/>
  <c r="T972" i="3"/>
  <c r="R972" i="3"/>
  <c r="P972" i="3"/>
  <c r="BI970" i="3"/>
  <c r="BH970" i="3"/>
  <c r="BG970" i="3"/>
  <c r="BF970" i="3"/>
  <c r="T970" i="3"/>
  <c r="R970" i="3"/>
  <c r="P970" i="3"/>
  <c r="BI963" i="3"/>
  <c r="BH963" i="3"/>
  <c r="BG963" i="3"/>
  <c r="BF963" i="3"/>
  <c r="T963" i="3"/>
  <c r="R963" i="3"/>
  <c r="P963" i="3"/>
  <c r="BI960" i="3"/>
  <c r="BH960" i="3"/>
  <c r="BG960" i="3"/>
  <c r="BF960" i="3"/>
  <c r="T960" i="3"/>
  <c r="R960" i="3"/>
  <c r="P960" i="3"/>
  <c r="BI955" i="3"/>
  <c r="BH955" i="3"/>
  <c r="BG955" i="3"/>
  <c r="BF955" i="3"/>
  <c r="T955" i="3"/>
  <c r="R955" i="3"/>
  <c r="P955" i="3"/>
  <c r="BI949" i="3"/>
  <c r="BH949" i="3"/>
  <c r="BG949" i="3"/>
  <c r="BF949" i="3"/>
  <c r="T949" i="3"/>
  <c r="R949" i="3"/>
  <c r="P949" i="3"/>
  <c r="BI946" i="3"/>
  <c r="BH946" i="3"/>
  <c r="BG946" i="3"/>
  <c r="BF946" i="3"/>
  <c r="T946" i="3"/>
  <c r="R946" i="3"/>
  <c r="P946" i="3"/>
  <c r="BI941" i="3"/>
  <c r="BH941" i="3"/>
  <c r="BG941" i="3"/>
  <c r="BF941" i="3"/>
  <c r="T941" i="3"/>
  <c r="R941" i="3"/>
  <c r="P941" i="3"/>
  <c r="BI938" i="3"/>
  <c r="BH938" i="3"/>
  <c r="BG938" i="3"/>
  <c r="BF938" i="3"/>
  <c r="T938" i="3"/>
  <c r="R938" i="3"/>
  <c r="P938" i="3"/>
  <c r="BI927" i="3"/>
  <c r="BH927" i="3"/>
  <c r="BG927" i="3"/>
  <c r="BF927" i="3"/>
  <c r="T927" i="3"/>
  <c r="R927" i="3"/>
  <c r="P927" i="3"/>
  <c r="BI924" i="3"/>
  <c r="BH924" i="3"/>
  <c r="BG924" i="3"/>
  <c r="BF924" i="3"/>
  <c r="T924" i="3"/>
  <c r="R924" i="3"/>
  <c r="P924" i="3"/>
  <c r="BI921" i="3"/>
  <c r="BH921" i="3"/>
  <c r="BG921" i="3"/>
  <c r="BF921" i="3"/>
  <c r="T921" i="3"/>
  <c r="R921" i="3"/>
  <c r="P921" i="3"/>
  <c r="BI912" i="3"/>
  <c r="BH912" i="3"/>
  <c r="BG912" i="3"/>
  <c r="BF912" i="3"/>
  <c r="T912" i="3"/>
  <c r="R912" i="3"/>
  <c r="P912" i="3"/>
  <c r="BI910" i="3"/>
  <c r="BH910" i="3"/>
  <c r="BG910" i="3"/>
  <c r="BF910" i="3"/>
  <c r="T910" i="3"/>
  <c r="R910" i="3"/>
  <c r="P910" i="3"/>
  <c r="BI905" i="3"/>
  <c r="BH905" i="3"/>
  <c r="BG905" i="3"/>
  <c r="BF905" i="3"/>
  <c r="T905" i="3"/>
  <c r="R905" i="3"/>
  <c r="P905" i="3"/>
  <c r="BI903" i="3"/>
  <c r="BH903" i="3"/>
  <c r="BG903" i="3"/>
  <c r="BF903" i="3"/>
  <c r="T903" i="3"/>
  <c r="R903" i="3"/>
  <c r="P903" i="3"/>
  <c r="BI898" i="3"/>
  <c r="BH898" i="3"/>
  <c r="BG898" i="3"/>
  <c r="BF898" i="3"/>
  <c r="T898" i="3"/>
  <c r="R898" i="3"/>
  <c r="P898" i="3"/>
  <c r="BI895" i="3"/>
  <c r="BH895" i="3"/>
  <c r="BG895" i="3"/>
  <c r="BF895" i="3"/>
  <c r="T895" i="3"/>
  <c r="R895" i="3"/>
  <c r="P895" i="3"/>
  <c r="BI886" i="3"/>
  <c r="BH886" i="3"/>
  <c r="BG886" i="3"/>
  <c r="BF886" i="3"/>
  <c r="T886" i="3"/>
  <c r="R886" i="3"/>
  <c r="P886" i="3"/>
  <c r="BI883" i="3"/>
  <c r="BH883" i="3"/>
  <c r="BG883" i="3"/>
  <c r="BF883" i="3"/>
  <c r="T883" i="3"/>
  <c r="R883" i="3"/>
  <c r="P883" i="3"/>
  <c r="BI872" i="3"/>
  <c r="BH872" i="3"/>
  <c r="BG872" i="3"/>
  <c r="BF872" i="3"/>
  <c r="T872" i="3"/>
  <c r="R872" i="3"/>
  <c r="P872" i="3"/>
  <c r="BI869" i="3"/>
  <c r="BH869" i="3"/>
  <c r="BG869" i="3"/>
  <c r="BF869" i="3"/>
  <c r="T869" i="3"/>
  <c r="R869" i="3"/>
  <c r="P869" i="3"/>
  <c r="BI862" i="3"/>
  <c r="BH862" i="3"/>
  <c r="BG862" i="3"/>
  <c r="BF862" i="3"/>
  <c r="T862" i="3"/>
  <c r="R862" i="3"/>
  <c r="P862" i="3"/>
  <c r="BI856" i="3"/>
  <c r="BH856" i="3"/>
  <c r="BG856" i="3"/>
  <c r="BF856" i="3"/>
  <c r="T856" i="3"/>
  <c r="R856" i="3"/>
  <c r="P856" i="3"/>
  <c r="BI850" i="3"/>
  <c r="BH850" i="3"/>
  <c r="BG850" i="3"/>
  <c r="BF850" i="3"/>
  <c r="T850" i="3"/>
  <c r="R850" i="3"/>
  <c r="P850" i="3"/>
  <c r="BI845" i="3"/>
  <c r="BH845" i="3"/>
  <c r="BG845" i="3"/>
  <c r="BF845" i="3"/>
  <c r="T845" i="3"/>
  <c r="R845" i="3"/>
  <c r="P845" i="3"/>
  <c r="BI842" i="3"/>
  <c r="BH842" i="3"/>
  <c r="BG842" i="3"/>
  <c r="BF842" i="3"/>
  <c r="T842" i="3"/>
  <c r="R842" i="3"/>
  <c r="P842" i="3"/>
  <c r="BI835" i="3"/>
  <c r="BH835" i="3"/>
  <c r="BG835" i="3"/>
  <c r="BF835" i="3"/>
  <c r="T835" i="3"/>
  <c r="R835" i="3"/>
  <c r="P835" i="3"/>
  <c r="BI832" i="3"/>
  <c r="BH832" i="3"/>
  <c r="BG832" i="3"/>
  <c r="BF832" i="3"/>
  <c r="T832" i="3"/>
  <c r="R832" i="3"/>
  <c r="P832" i="3"/>
  <c r="BI829" i="3"/>
  <c r="BH829" i="3"/>
  <c r="BG829" i="3"/>
  <c r="BF829" i="3"/>
  <c r="T829" i="3"/>
  <c r="R829" i="3"/>
  <c r="P829" i="3"/>
  <c r="BI824" i="3"/>
  <c r="BH824" i="3"/>
  <c r="BG824" i="3"/>
  <c r="BF824" i="3"/>
  <c r="T824" i="3"/>
  <c r="R824" i="3"/>
  <c r="P824" i="3"/>
  <c r="BI821" i="3"/>
  <c r="BH821" i="3"/>
  <c r="BG821" i="3"/>
  <c r="BF821" i="3"/>
  <c r="T821" i="3"/>
  <c r="R821" i="3"/>
  <c r="P821" i="3"/>
  <c r="BI816" i="3"/>
  <c r="BH816" i="3"/>
  <c r="BG816" i="3"/>
  <c r="BF816" i="3"/>
  <c r="T816" i="3"/>
  <c r="R816" i="3"/>
  <c r="P816" i="3"/>
  <c r="BI813" i="3"/>
  <c r="BH813" i="3"/>
  <c r="BG813" i="3"/>
  <c r="BF813" i="3"/>
  <c r="T813" i="3"/>
  <c r="R813" i="3"/>
  <c r="P813" i="3"/>
  <c r="BI808" i="3"/>
  <c r="BH808" i="3"/>
  <c r="BG808" i="3"/>
  <c r="BF808" i="3"/>
  <c r="T808" i="3"/>
  <c r="R808" i="3"/>
  <c r="P808" i="3"/>
  <c r="BI805" i="3"/>
  <c r="BH805" i="3"/>
  <c r="BG805" i="3"/>
  <c r="BF805" i="3"/>
  <c r="T805" i="3"/>
  <c r="R805" i="3"/>
  <c r="P805" i="3"/>
  <c r="BI800" i="3"/>
  <c r="BH800" i="3"/>
  <c r="BG800" i="3"/>
  <c r="BF800" i="3"/>
  <c r="T800" i="3"/>
  <c r="R800" i="3"/>
  <c r="P800" i="3"/>
  <c r="BI796" i="3"/>
  <c r="BH796" i="3"/>
  <c r="BG796" i="3"/>
  <c r="BF796" i="3"/>
  <c r="T796" i="3"/>
  <c r="T795" i="3" s="1"/>
  <c r="R796" i="3"/>
  <c r="R795" i="3" s="1"/>
  <c r="P796" i="3"/>
  <c r="P795" i="3" s="1"/>
  <c r="BI793" i="3"/>
  <c r="BH793" i="3"/>
  <c r="BG793" i="3"/>
  <c r="BF793" i="3"/>
  <c r="T793" i="3"/>
  <c r="R793" i="3"/>
  <c r="P793" i="3"/>
  <c r="BI788" i="3"/>
  <c r="BH788" i="3"/>
  <c r="BG788" i="3"/>
  <c r="BF788" i="3"/>
  <c r="T788" i="3"/>
  <c r="R788" i="3"/>
  <c r="P788" i="3"/>
  <c r="BI786" i="3"/>
  <c r="BH786" i="3"/>
  <c r="BG786" i="3"/>
  <c r="BF786" i="3"/>
  <c r="T786" i="3"/>
  <c r="R786" i="3"/>
  <c r="P786" i="3"/>
  <c r="BI784" i="3"/>
  <c r="BH784" i="3"/>
  <c r="BG784" i="3"/>
  <c r="BF784" i="3"/>
  <c r="T784" i="3"/>
  <c r="R784" i="3"/>
  <c r="P784" i="3"/>
  <c r="BI781" i="3"/>
  <c r="BH781" i="3"/>
  <c r="BG781" i="3"/>
  <c r="BF781" i="3"/>
  <c r="T781" i="3"/>
  <c r="R781" i="3"/>
  <c r="P781" i="3"/>
  <c r="BI774" i="3"/>
  <c r="BH774" i="3"/>
  <c r="BG774" i="3"/>
  <c r="BF774" i="3"/>
  <c r="T774" i="3"/>
  <c r="R774" i="3"/>
  <c r="P774" i="3"/>
  <c r="BI768" i="3"/>
  <c r="BH768" i="3"/>
  <c r="BG768" i="3"/>
  <c r="BF768" i="3"/>
  <c r="T768" i="3"/>
  <c r="R768" i="3"/>
  <c r="P768" i="3"/>
  <c r="BI759" i="3"/>
  <c r="BH759" i="3"/>
  <c r="BG759" i="3"/>
  <c r="BF759" i="3"/>
  <c r="T759" i="3"/>
  <c r="R759" i="3"/>
  <c r="P759" i="3"/>
  <c r="BI754" i="3"/>
  <c r="BH754" i="3"/>
  <c r="BG754" i="3"/>
  <c r="BF754" i="3"/>
  <c r="T754" i="3"/>
  <c r="R754" i="3"/>
  <c r="P754" i="3"/>
  <c r="BI749" i="3"/>
  <c r="BH749" i="3"/>
  <c r="BG749" i="3"/>
  <c r="BF749" i="3"/>
  <c r="T749" i="3"/>
  <c r="R749" i="3"/>
  <c r="P749" i="3"/>
  <c r="BI747" i="3"/>
  <c r="BH747" i="3"/>
  <c r="BG747" i="3"/>
  <c r="BF747" i="3"/>
  <c r="T747" i="3"/>
  <c r="R747" i="3"/>
  <c r="P747" i="3"/>
  <c r="BI742" i="3"/>
  <c r="BH742" i="3"/>
  <c r="BG742" i="3"/>
  <c r="BF742" i="3"/>
  <c r="T742" i="3"/>
  <c r="R742" i="3"/>
  <c r="P742" i="3"/>
  <c r="BI737" i="3"/>
  <c r="BH737" i="3"/>
  <c r="BG737" i="3"/>
  <c r="BF737" i="3"/>
  <c r="T737" i="3"/>
  <c r="R737" i="3"/>
  <c r="P737" i="3"/>
  <c r="BI735" i="3"/>
  <c r="BH735" i="3"/>
  <c r="BG735" i="3"/>
  <c r="BF735" i="3"/>
  <c r="T735" i="3"/>
  <c r="R735" i="3"/>
  <c r="P735" i="3"/>
  <c r="BI730" i="3"/>
  <c r="BH730" i="3"/>
  <c r="BG730" i="3"/>
  <c r="BF730" i="3"/>
  <c r="T730" i="3"/>
  <c r="R730" i="3"/>
  <c r="P730" i="3"/>
  <c r="BI726" i="3"/>
  <c r="BH726" i="3"/>
  <c r="BG726" i="3"/>
  <c r="BF726" i="3"/>
  <c r="T726" i="3"/>
  <c r="R726" i="3"/>
  <c r="P726" i="3"/>
  <c r="BI724" i="3"/>
  <c r="BH724" i="3"/>
  <c r="BG724" i="3"/>
  <c r="BF724" i="3"/>
  <c r="T724" i="3"/>
  <c r="R724" i="3"/>
  <c r="P724" i="3"/>
  <c r="BI719" i="3"/>
  <c r="BH719" i="3"/>
  <c r="BG719" i="3"/>
  <c r="BF719" i="3"/>
  <c r="T719" i="3"/>
  <c r="R719" i="3"/>
  <c r="P719" i="3"/>
  <c r="BI717" i="3"/>
  <c r="BH717" i="3"/>
  <c r="BG717" i="3"/>
  <c r="BF717" i="3"/>
  <c r="T717" i="3"/>
  <c r="R717" i="3"/>
  <c r="P717" i="3"/>
  <c r="BI715" i="3"/>
  <c r="BH715" i="3"/>
  <c r="BG715" i="3"/>
  <c r="BF715" i="3"/>
  <c r="T715" i="3"/>
  <c r="R715" i="3"/>
  <c r="P715" i="3"/>
  <c r="BI710" i="3"/>
  <c r="BH710" i="3"/>
  <c r="BG710" i="3"/>
  <c r="BF710" i="3"/>
  <c r="T710" i="3"/>
  <c r="R710" i="3"/>
  <c r="P710" i="3"/>
  <c r="BI706" i="3"/>
  <c r="BH706" i="3"/>
  <c r="BG706" i="3"/>
  <c r="BF706" i="3"/>
  <c r="T706" i="3"/>
  <c r="R706" i="3"/>
  <c r="P706" i="3"/>
  <c r="BI704" i="3"/>
  <c r="BH704" i="3"/>
  <c r="BG704" i="3"/>
  <c r="BF704" i="3"/>
  <c r="T704" i="3"/>
  <c r="R704" i="3"/>
  <c r="P704" i="3"/>
  <c r="BI700" i="3"/>
  <c r="BH700" i="3"/>
  <c r="BG700" i="3"/>
  <c r="BF700" i="3"/>
  <c r="T700" i="3"/>
  <c r="R700" i="3"/>
  <c r="P700" i="3"/>
  <c r="BI697" i="3"/>
  <c r="BH697" i="3"/>
  <c r="BG697" i="3"/>
  <c r="BF697" i="3"/>
  <c r="T697" i="3"/>
  <c r="R697" i="3"/>
  <c r="P697" i="3"/>
  <c r="BI693" i="3"/>
  <c r="BH693" i="3"/>
  <c r="BG693" i="3"/>
  <c r="BF693" i="3"/>
  <c r="T693" i="3"/>
  <c r="R693" i="3"/>
  <c r="P693" i="3"/>
  <c r="BI690" i="3"/>
  <c r="BH690" i="3"/>
  <c r="BG690" i="3"/>
  <c r="BF690" i="3"/>
  <c r="T690" i="3"/>
  <c r="R690" i="3"/>
  <c r="P690" i="3"/>
  <c r="BI685" i="3"/>
  <c r="BH685" i="3"/>
  <c r="BG685" i="3"/>
  <c r="BF685" i="3"/>
  <c r="T685" i="3"/>
  <c r="R685" i="3"/>
  <c r="P685" i="3"/>
  <c r="BI679" i="3"/>
  <c r="BH679" i="3"/>
  <c r="BG679" i="3"/>
  <c r="BF679" i="3"/>
  <c r="T679" i="3"/>
  <c r="R679" i="3"/>
  <c r="P679" i="3"/>
  <c r="BI670" i="3"/>
  <c r="BH670" i="3"/>
  <c r="BG670" i="3"/>
  <c r="BF670" i="3"/>
  <c r="T670" i="3"/>
  <c r="R670" i="3"/>
  <c r="P670" i="3"/>
  <c r="BI659" i="3"/>
  <c r="BH659" i="3"/>
  <c r="BG659" i="3"/>
  <c r="BF659" i="3"/>
  <c r="T659" i="3"/>
  <c r="R659" i="3"/>
  <c r="P659" i="3"/>
  <c r="BI653" i="3"/>
  <c r="BH653" i="3"/>
  <c r="BG653" i="3"/>
  <c r="BF653" i="3"/>
  <c r="T653" i="3"/>
  <c r="R653" i="3"/>
  <c r="P653" i="3"/>
  <c r="BI647" i="3"/>
  <c r="BH647" i="3"/>
  <c r="BG647" i="3"/>
  <c r="BF647" i="3"/>
  <c r="T647" i="3"/>
  <c r="R647" i="3"/>
  <c r="P647" i="3"/>
  <c r="BI643" i="3"/>
  <c r="BH643" i="3"/>
  <c r="BG643" i="3"/>
  <c r="BF643" i="3"/>
  <c r="T643" i="3"/>
  <c r="R643" i="3"/>
  <c r="P643" i="3"/>
  <c r="BI640" i="3"/>
  <c r="BH640" i="3"/>
  <c r="BG640" i="3"/>
  <c r="BF640" i="3"/>
  <c r="T640" i="3"/>
  <c r="R640" i="3"/>
  <c r="P640" i="3"/>
  <c r="BI634" i="3"/>
  <c r="BH634" i="3"/>
  <c r="BG634" i="3"/>
  <c r="BF634" i="3"/>
  <c r="T634" i="3"/>
  <c r="R634" i="3"/>
  <c r="P634" i="3"/>
  <c r="BI631" i="3"/>
  <c r="BH631" i="3"/>
  <c r="BG631" i="3"/>
  <c r="BF631" i="3"/>
  <c r="T631" i="3"/>
  <c r="R631" i="3"/>
  <c r="P631" i="3"/>
  <c r="BI625" i="3"/>
  <c r="BH625" i="3"/>
  <c r="BG625" i="3"/>
  <c r="BF625" i="3"/>
  <c r="T625" i="3"/>
  <c r="R625" i="3"/>
  <c r="P625" i="3"/>
  <c r="BI618" i="3"/>
  <c r="BH618" i="3"/>
  <c r="BG618" i="3"/>
  <c r="BF618" i="3"/>
  <c r="T618" i="3"/>
  <c r="R618" i="3"/>
  <c r="P618" i="3"/>
  <c r="BI613" i="3"/>
  <c r="BH613" i="3"/>
  <c r="BG613" i="3"/>
  <c r="BF613" i="3"/>
  <c r="T613" i="3"/>
  <c r="R613" i="3"/>
  <c r="P613" i="3"/>
  <c r="BI605" i="3"/>
  <c r="BH605" i="3"/>
  <c r="BG605" i="3"/>
  <c r="BF605" i="3"/>
  <c r="T605" i="3"/>
  <c r="R605" i="3"/>
  <c r="P605" i="3"/>
  <c r="BI598" i="3"/>
  <c r="BH598" i="3"/>
  <c r="BG598" i="3"/>
  <c r="BF598" i="3"/>
  <c r="T598" i="3"/>
  <c r="R598" i="3"/>
  <c r="P598" i="3"/>
  <c r="BI590" i="3"/>
  <c r="BH590" i="3"/>
  <c r="BG590" i="3"/>
  <c r="BF590" i="3"/>
  <c r="T590" i="3"/>
  <c r="R590" i="3"/>
  <c r="P590" i="3"/>
  <c r="BI586" i="3"/>
  <c r="BH586" i="3"/>
  <c r="BG586" i="3"/>
  <c r="BF586" i="3"/>
  <c r="T586" i="3"/>
  <c r="R586" i="3"/>
  <c r="P586" i="3"/>
  <c r="BI581" i="3"/>
  <c r="BH581" i="3"/>
  <c r="BG581" i="3"/>
  <c r="BF581" i="3"/>
  <c r="T581" i="3"/>
  <c r="R581" i="3"/>
  <c r="P581" i="3"/>
  <c r="BI578" i="3"/>
  <c r="BH578" i="3"/>
  <c r="BG578" i="3"/>
  <c r="BF578" i="3"/>
  <c r="T578" i="3"/>
  <c r="R578" i="3"/>
  <c r="P578" i="3"/>
  <c r="BI573" i="3"/>
  <c r="BH573" i="3"/>
  <c r="BG573" i="3"/>
  <c r="BF573" i="3"/>
  <c r="T573" i="3"/>
  <c r="R573" i="3"/>
  <c r="P573" i="3"/>
  <c r="BI570" i="3"/>
  <c r="BH570" i="3"/>
  <c r="BG570" i="3"/>
  <c r="BF570" i="3"/>
  <c r="T570" i="3"/>
  <c r="R570" i="3"/>
  <c r="P570" i="3"/>
  <c r="BI565" i="3"/>
  <c r="BH565" i="3"/>
  <c r="BG565" i="3"/>
  <c r="BF565" i="3"/>
  <c r="T565" i="3"/>
  <c r="R565" i="3"/>
  <c r="P565" i="3"/>
  <c r="BI560" i="3"/>
  <c r="BH560" i="3"/>
  <c r="BG560" i="3"/>
  <c r="BF560" i="3"/>
  <c r="T560" i="3"/>
  <c r="R560" i="3"/>
  <c r="P560" i="3"/>
  <c r="BI554" i="3"/>
  <c r="BH554" i="3"/>
  <c r="BG554" i="3"/>
  <c r="BF554" i="3"/>
  <c r="T554" i="3"/>
  <c r="R554" i="3"/>
  <c r="P554" i="3"/>
  <c r="BI545" i="3"/>
  <c r="BH545" i="3"/>
  <c r="BG545" i="3"/>
  <c r="BF545" i="3"/>
  <c r="T545" i="3"/>
  <c r="R545" i="3"/>
  <c r="P545" i="3"/>
  <c r="BI540" i="3"/>
  <c r="BH540" i="3"/>
  <c r="BG540" i="3"/>
  <c r="BF540" i="3"/>
  <c r="T540" i="3"/>
  <c r="R540" i="3"/>
  <c r="P540" i="3"/>
  <c r="BI535" i="3"/>
  <c r="BH535" i="3"/>
  <c r="BG535" i="3"/>
  <c r="BF535" i="3"/>
  <c r="T535" i="3"/>
  <c r="R535" i="3"/>
  <c r="P535" i="3"/>
  <c r="BI528" i="3"/>
  <c r="BH528" i="3"/>
  <c r="BG528" i="3"/>
  <c r="BF528" i="3"/>
  <c r="T528" i="3"/>
  <c r="R528" i="3"/>
  <c r="P528" i="3"/>
  <c r="BI523" i="3"/>
  <c r="BH523" i="3"/>
  <c r="BG523" i="3"/>
  <c r="BF523" i="3"/>
  <c r="T523" i="3"/>
  <c r="R523" i="3"/>
  <c r="P523" i="3"/>
  <c r="BI518" i="3"/>
  <c r="BH518" i="3"/>
  <c r="BG518" i="3"/>
  <c r="BF518" i="3"/>
  <c r="T518" i="3"/>
  <c r="R518" i="3"/>
  <c r="P518" i="3"/>
  <c r="BI512" i="3"/>
  <c r="BH512" i="3"/>
  <c r="BG512" i="3"/>
  <c r="BF512" i="3"/>
  <c r="T512" i="3"/>
  <c r="R512" i="3"/>
  <c r="P512" i="3"/>
  <c r="BI506" i="3"/>
  <c r="BH506" i="3"/>
  <c r="BG506" i="3"/>
  <c r="BF506" i="3"/>
  <c r="T506" i="3"/>
  <c r="R506" i="3"/>
  <c r="P506" i="3"/>
  <c r="BI501" i="3"/>
  <c r="BH501" i="3"/>
  <c r="BG501" i="3"/>
  <c r="BF501" i="3"/>
  <c r="T501" i="3"/>
  <c r="R501" i="3"/>
  <c r="P501" i="3"/>
  <c r="BI495" i="3"/>
  <c r="BH495" i="3"/>
  <c r="BG495" i="3"/>
  <c r="BF495" i="3"/>
  <c r="T495" i="3"/>
  <c r="R495" i="3"/>
  <c r="P495" i="3"/>
  <c r="BI490" i="3"/>
  <c r="BH490" i="3"/>
  <c r="BG490" i="3"/>
  <c r="BF490" i="3"/>
  <c r="T490" i="3"/>
  <c r="R490" i="3"/>
  <c r="P490" i="3"/>
  <c r="BI488" i="3"/>
  <c r="BH488" i="3"/>
  <c r="BG488" i="3"/>
  <c r="BF488" i="3"/>
  <c r="T488" i="3"/>
  <c r="R488" i="3"/>
  <c r="P488" i="3"/>
  <c r="BI479" i="3"/>
  <c r="BH479" i="3"/>
  <c r="BG479" i="3"/>
  <c r="BF479" i="3"/>
  <c r="T479" i="3"/>
  <c r="R479" i="3"/>
  <c r="P479" i="3"/>
  <c r="BI470" i="3"/>
  <c r="BH470" i="3"/>
  <c r="BG470" i="3"/>
  <c r="BF470" i="3"/>
  <c r="T470" i="3"/>
  <c r="R470" i="3"/>
  <c r="P470" i="3"/>
  <c r="BI468" i="3"/>
  <c r="BH468" i="3"/>
  <c r="BG468" i="3"/>
  <c r="BF468" i="3"/>
  <c r="T468" i="3"/>
  <c r="R468" i="3"/>
  <c r="P468" i="3"/>
  <c r="BI463" i="3"/>
  <c r="BH463" i="3"/>
  <c r="BG463" i="3"/>
  <c r="BF463" i="3"/>
  <c r="T463" i="3"/>
  <c r="R463" i="3"/>
  <c r="P463" i="3"/>
  <c r="BI458" i="3"/>
  <c r="BH458" i="3"/>
  <c r="BG458" i="3"/>
  <c r="BF458" i="3"/>
  <c r="T458" i="3"/>
  <c r="R458" i="3"/>
  <c r="P458" i="3"/>
  <c r="BI456" i="3"/>
  <c r="BH456" i="3"/>
  <c r="BG456" i="3"/>
  <c r="BF456" i="3"/>
  <c r="T456" i="3"/>
  <c r="R456" i="3"/>
  <c r="P456" i="3"/>
  <c r="BI454" i="3"/>
  <c r="BH454" i="3"/>
  <c r="BG454" i="3"/>
  <c r="BF454" i="3"/>
  <c r="T454" i="3"/>
  <c r="R454" i="3"/>
  <c r="P454" i="3"/>
  <c r="BI452" i="3"/>
  <c r="BH452" i="3"/>
  <c r="BG452" i="3"/>
  <c r="BF452" i="3"/>
  <c r="T452" i="3"/>
  <c r="R452" i="3"/>
  <c r="P452" i="3"/>
  <c r="BI447" i="3"/>
  <c r="BH447" i="3"/>
  <c r="BG447" i="3"/>
  <c r="BF447" i="3"/>
  <c r="T447" i="3"/>
  <c r="R447" i="3"/>
  <c r="P447" i="3"/>
  <c r="BI442" i="3"/>
  <c r="BH442" i="3"/>
  <c r="BG442" i="3"/>
  <c r="BF442" i="3"/>
  <c r="T442" i="3"/>
  <c r="R442" i="3"/>
  <c r="P442" i="3"/>
  <c r="BI440" i="3"/>
  <c r="BH440" i="3"/>
  <c r="BG440" i="3"/>
  <c r="BF440" i="3"/>
  <c r="T440" i="3"/>
  <c r="R440" i="3"/>
  <c r="P440" i="3"/>
  <c r="BI433" i="3"/>
  <c r="BH433" i="3"/>
  <c r="BG433" i="3"/>
  <c r="BF433" i="3"/>
  <c r="T433" i="3"/>
  <c r="R433" i="3"/>
  <c r="P433" i="3"/>
  <c r="BI430" i="3"/>
  <c r="BH430" i="3"/>
  <c r="BG430" i="3"/>
  <c r="BF430" i="3"/>
  <c r="T430" i="3"/>
  <c r="R430" i="3"/>
  <c r="P430" i="3"/>
  <c r="BI423" i="3"/>
  <c r="BH423" i="3"/>
  <c r="BG423" i="3"/>
  <c r="BF423" i="3"/>
  <c r="T423" i="3"/>
  <c r="R423" i="3"/>
  <c r="P423" i="3"/>
  <c r="BI418" i="3"/>
  <c r="BH418" i="3"/>
  <c r="BG418" i="3"/>
  <c r="BF418" i="3"/>
  <c r="T418" i="3"/>
  <c r="R418" i="3"/>
  <c r="P418" i="3"/>
  <c r="BI416" i="3"/>
  <c r="BH416" i="3"/>
  <c r="BG416" i="3"/>
  <c r="BF416" i="3"/>
  <c r="T416" i="3"/>
  <c r="R416" i="3"/>
  <c r="P416" i="3"/>
  <c r="BI410" i="3"/>
  <c r="BH410" i="3"/>
  <c r="BG410" i="3"/>
  <c r="BF410" i="3"/>
  <c r="T410" i="3"/>
  <c r="R410" i="3"/>
  <c r="P410" i="3"/>
  <c r="BI404" i="3"/>
  <c r="BH404" i="3"/>
  <c r="BG404" i="3"/>
  <c r="BF404" i="3"/>
  <c r="T404" i="3"/>
  <c r="R404" i="3"/>
  <c r="P404" i="3"/>
  <c r="BI398" i="3"/>
  <c r="BH398" i="3"/>
  <c r="BG398" i="3"/>
  <c r="BF398" i="3"/>
  <c r="T398" i="3"/>
  <c r="R398" i="3"/>
  <c r="P398" i="3"/>
  <c r="BI392" i="3"/>
  <c r="BH392" i="3"/>
  <c r="BG392" i="3"/>
  <c r="BF392" i="3"/>
  <c r="T392" i="3"/>
  <c r="R392" i="3"/>
  <c r="P392" i="3"/>
  <c r="BI386" i="3"/>
  <c r="BH386" i="3"/>
  <c r="BG386" i="3"/>
  <c r="BF386" i="3"/>
  <c r="T386" i="3"/>
  <c r="R386" i="3"/>
  <c r="P386" i="3"/>
  <c r="BI378" i="3"/>
  <c r="BH378" i="3"/>
  <c r="BG378" i="3"/>
  <c r="BF378" i="3"/>
  <c r="T378" i="3"/>
  <c r="R378" i="3"/>
  <c r="P378" i="3"/>
  <c r="BI376" i="3"/>
  <c r="BH376" i="3"/>
  <c r="BG376" i="3"/>
  <c r="BF376" i="3"/>
  <c r="T376" i="3"/>
  <c r="R376" i="3"/>
  <c r="P376" i="3"/>
  <c r="BI360" i="3"/>
  <c r="BH360" i="3"/>
  <c r="BG360" i="3"/>
  <c r="BF360" i="3"/>
  <c r="T360" i="3"/>
  <c r="R360" i="3"/>
  <c r="P360" i="3"/>
  <c r="BI355" i="3"/>
  <c r="BH355" i="3"/>
  <c r="BG355" i="3"/>
  <c r="BF355" i="3"/>
  <c r="T355" i="3"/>
  <c r="R355" i="3"/>
  <c r="P355" i="3"/>
  <c r="BI350" i="3"/>
  <c r="BH350" i="3"/>
  <c r="BG350" i="3"/>
  <c r="BF350" i="3"/>
  <c r="T350" i="3"/>
  <c r="R350" i="3"/>
  <c r="P350" i="3"/>
  <c r="BI345" i="3"/>
  <c r="BH345" i="3"/>
  <c r="BG345" i="3"/>
  <c r="BF345" i="3"/>
  <c r="T345" i="3"/>
  <c r="R345" i="3"/>
  <c r="P345" i="3"/>
  <c r="BI340" i="3"/>
  <c r="BH340" i="3"/>
  <c r="BG340" i="3"/>
  <c r="BF340" i="3"/>
  <c r="T340" i="3"/>
  <c r="R340" i="3"/>
  <c r="P340" i="3"/>
  <c r="BI335" i="3"/>
  <c r="BH335" i="3"/>
  <c r="BG335" i="3"/>
  <c r="BF335" i="3"/>
  <c r="T335" i="3"/>
  <c r="R335" i="3"/>
  <c r="P335" i="3"/>
  <c r="BI330" i="3"/>
  <c r="BH330" i="3"/>
  <c r="BG330" i="3"/>
  <c r="BF330" i="3"/>
  <c r="T330" i="3"/>
  <c r="R330" i="3"/>
  <c r="P330" i="3"/>
  <c r="BI325" i="3"/>
  <c r="BH325" i="3"/>
  <c r="BG325" i="3"/>
  <c r="BF325" i="3"/>
  <c r="T325" i="3"/>
  <c r="R325" i="3"/>
  <c r="P325" i="3"/>
  <c r="BI320" i="3"/>
  <c r="BH320" i="3"/>
  <c r="BG320" i="3"/>
  <c r="BF320" i="3"/>
  <c r="T320" i="3"/>
  <c r="R320" i="3"/>
  <c r="P320" i="3"/>
  <c r="BI314" i="3"/>
  <c r="BH314" i="3"/>
  <c r="BG314" i="3"/>
  <c r="BF314" i="3"/>
  <c r="T314" i="3"/>
  <c r="R314" i="3"/>
  <c r="P314" i="3"/>
  <c r="BI310" i="3"/>
  <c r="BH310" i="3"/>
  <c r="BG310" i="3"/>
  <c r="BF310" i="3"/>
  <c r="T310" i="3"/>
  <c r="R310" i="3"/>
  <c r="P310" i="3"/>
  <c r="BI301" i="3"/>
  <c r="BH301" i="3"/>
  <c r="BG301" i="3"/>
  <c r="BF301" i="3"/>
  <c r="T301" i="3"/>
  <c r="R301" i="3"/>
  <c r="P301" i="3"/>
  <c r="BI295" i="3"/>
  <c r="BH295" i="3"/>
  <c r="BG295" i="3"/>
  <c r="BF295" i="3"/>
  <c r="T295" i="3"/>
  <c r="R295" i="3"/>
  <c r="P295" i="3"/>
  <c r="BI287" i="3"/>
  <c r="BH287" i="3"/>
  <c r="BG287" i="3"/>
  <c r="BF287" i="3"/>
  <c r="T287" i="3"/>
  <c r="R287" i="3"/>
  <c r="P287" i="3"/>
  <c r="BI280" i="3"/>
  <c r="BH280" i="3"/>
  <c r="BG280" i="3"/>
  <c r="BF280" i="3"/>
  <c r="T280" i="3"/>
  <c r="R280" i="3"/>
  <c r="P280" i="3"/>
  <c r="BI277" i="3"/>
  <c r="BH277" i="3"/>
  <c r="BG277" i="3"/>
  <c r="BF277" i="3"/>
  <c r="T277" i="3"/>
  <c r="R277" i="3"/>
  <c r="P277" i="3"/>
  <c r="BI269" i="3"/>
  <c r="BH269" i="3"/>
  <c r="BG269" i="3"/>
  <c r="BF269" i="3"/>
  <c r="T269" i="3"/>
  <c r="R269" i="3"/>
  <c r="P269" i="3"/>
  <c r="BI261" i="3"/>
  <c r="BH261" i="3"/>
  <c r="BG261" i="3"/>
  <c r="BF261" i="3"/>
  <c r="T261" i="3"/>
  <c r="R261" i="3"/>
  <c r="P261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R254" i="3"/>
  <c r="P254" i="3"/>
  <c r="BI245" i="3"/>
  <c r="BH245" i="3"/>
  <c r="BG245" i="3"/>
  <c r="BF245" i="3"/>
  <c r="T245" i="3"/>
  <c r="R245" i="3"/>
  <c r="P245" i="3"/>
  <c r="BI237" i="3"/>
  <c r="BH237" i="3"/>
  <c r="BG237" i="3"/>
  <c r="BF237" i="3"/>
  <c r="T237" i="3"/>
  <c r="R237" i="3"/>
  <c r="P237" i="3"/>
  <c r="BI232" i="3"/>
  <c r="BH232" i="3"/>
  <c r="BG232" i="3"/>
  <c r="BF232" i="3"/>
  <c r="T232" i="3"/>
  <c r="R232" i="3"/>
  <c r="P232" i="3"/>
  <c r="BI229" i="3"/>
  <c r="BH229" i="3"/>
  <c r="BG229" i="3"/>
  <c r="BF229" i="3"/>
  <c r="T229" i="3"/>
  <c r="R229" i="3"/>
  <c r="P229" i="3"/>
  <c r="BI224" i="3"/>
  <c r="BH224" i="3"/>
  <c r="BG224" i="3"/>
  <c r="BF224" i="3"/>
  <c r="T224" i="3"/>
  <c r="R224" i="3"/>
  <c r="P224" i="3"/>
  <c r="BI220" i="3"/>
  <c r="BH220" i="3"/>
  <c r="BG220" i="3"/>
  <c r="BF220" i="3"/>
  <c r="T220" i="3"/>
  <c r="R220" i="3"/>
  <c r="P220" i="3"/>
  <c r="BI216" i="3"/>
  <c r="BH216" i="3"/>
  <c r="BG216" i="3"/>
  <c r="BF216" i="3"/>
  <c r="T216" i="3"/>
  <c r="R216" i="3"/>
  <c r="P216" i="3"/>
  <c r="BI212" i="3"/>
  <c r="BH212" i="3"/>
  <c r="BG212" i="3"/>
  <c r="BF212" i="3"/>
  <c r="T212" i="3"/>
  <c r="R212" i="3"/>
  <c r="P212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1" i="3"/>
  <c r="BH201" i="3"/>
  <c r="BG201" i="3"/>
  <c r="BF201" i="3"/>
  <c r="T201" i="3"/>
  <c r="R201" i="3"/>
  <c r="P201" i="3"/>
  <c r="BI196" i="3"/>
  <c r="BH196" i="3"/>
  <c r="BG196" i="3"/>
  <c r="BF196" i="3"/>
  <c r="T196" i="3"/>
  <c r="R196" i="3"/>
  <c r="P196" i="3"/>
  <c r="BI191" i="3"/>
  <c r="BH191" i="3"/>
  <c r="BG191" i="3"/>
  <c r="BF191" i="3"/>
  <c r="T191" i="3"/>
  <c r="R191" i="3"/>
  <c r="P191" i="3"/>
  <c r="BI186" i="3"/>
  <c r="BH186" i="3"/>
  <c r="BG186" i="3"/>
  <c r="BF186" i="3"/>
  <c r="T186" i="3"/>
  <c r="R186" i="3"/>
  <c r="P186" i="3"/>
  <c r="BI181" i="3"/>
  <c r="BH181" i="3"/>
  <c r="BG181" i="3"/>
  <c r="BF181" i="3"/>
  <c r="T181" i="3"/>
  <c r="R181" i="3"/>
  <c r="P181" i="3"/>
  <c r="BI177" i="3"/>
  <c r="BH177" i="3"/>
  <c r="BG177" i="3"/>
  <c r="BF177" i="3"/>
  <c r="T177" i="3"/>
  <c r="R177" i="3"/>
  <c r="P177" i="3"/>
  <c r="BI172" i="3"/>
  <c r="BH172" i="3"/>
  <c r="BG172" i="3"/>
  <c r="BF172" i="3"/>
  <c r="T172" i="3"/>
  <c r="R172" i="3"/>
  <c r="P172" i="3"/>
  <c r="BI168" i="3"/>
  <c r="BH168" i="3"/>
  <c r="BG168" i="3"/>
  <c r="BF168" i="3"/>
  <c r="T168" i="3"/>
  <c r="R168" i="3"/>
  <c r="P168" i="3"/>
  <c r="BI164" i="3"/>
  <c r="BH164" i="3"/>
  <c r="BG164" i="3"/>
  <c r="BF164" i="3"/>
  <c r="T164" i="3"/>
  <c r="R164" i="3"/>
  <c r="P164" i="3"/>
  <c r="BI160" i="3"/>
  <c r="BH160" i="3"/>
  <c r="BG160" i="3"/>
  <c r="BF160" i="3"/>
  <c r="T160" i="3"/>
  <c r="R160" i="3"/>
  <c r="P160" i="3"/>
  <c r="BI152" i="3"/>
  <c r="BH152" i="3"/>
  <c r="BG152" i="3"/>
  <c r="BF152" i="3"/>
  <c r="T152" i="3"/>
  <c r="T151" i="3"/>
  <c r="T150" i="3" s="1"/>
  <c r="R152" i="3"/>
  <c r="R151" i="3"/>
  <c r="R150" i="3" s="1"/>
  <c r="P152" i="3"/>
  <c r="P151" i="3" s="1"/>
  <c r="P150" i="3" s="1"/>
  <c r="J146" i="3"/>
  <c r="J145" i="3"/>
  <c r="F145" i="3"/>
  <c r="F143" i="3"/>
  <c r="E141" i="3"/>
  <c r="J92" i="3"/>
  <c r="J91" i="3"/>
  <c r="F91" i="3"/>
  <c r="F89" i="3"/>
  <c r="E87" i="3"/>
  <c r="J18" i="3"/>
  <c r="E18" i="3"/>
  <c r="F146" i="3" s="1"/>
  <c r="J17" i="3"/>
  <c r="J12" i="3"/>
  <c r="J89" i="3" s="1"/>
  <c r="E7" i="3"/>
  <c r="E85" i="3" s="1"/>
  <c r="J37" i="2"/>
  <c r="J36" i="2"/>
  <c r="AY95" i="1" s="1"/>
  <c r="J35" i="2"/>
  <c r="AX95" i="1"/>
  <c r="BI598" i="2"/>
  <c r="BH598" i="2"/>
  <c r="BG598" i="2"/>
  <c r="BF598" i="2"/>
  <c r="T598" i="2"/>
  <c r="R598" i="2"/>
  <c r="P598" i="2"/>
  <c r="BI596" i="2"/>
  <c r="BH596" i="2"/>
  <c r="BG596" i="2"/>
  <c r="BF596" i="2"/>
  <c r="T596" i="2"/>
  <c r="R596" i="2"/>
  <c r="P596" i="2"/>
  <c r="BI594" i="2"/>
  <c r="BH594" i="2"/>
  <c r="BG594" i="2"/>
  <c r="BF594" i="2"/>
  <c r="T594" i="2"/>
  <c r="R594" i="2"/>
  <c r="P594" i="2"/>
  <c r="BI592" i="2"/>
  <c r="BH592" i="2"/>
  <c r="BG592" i="2"/>
  <c r="BF592" i="2"/>
  <c r="T592" i="2"/>
  <c r="R592" i="2"/>
  <c r="P592" i="2"/>
  <c r="BI590" i="2"/>
  <c r="BH590" i="2"/>
  <c r="BG590" i="2"/>
  <c r="BF590" i="2"/>
  <c r="T590" i="2"/>
  <c r="R590" i="2"/>
  <c r="P590" i="2"/>
  <c r="BI584" i="2"/>
  <c r="BH584" i="2"/>
  <c r="BG584" i="2"/>
  <c r="BF584" i="2"/>
  <c r="T584" i="2"/>
  <c r="R584" i="2"/>
  <c r="P584" i="2"/>
  <c r="BI579" i="2"/>
  <c r="BH579" i="2"/>
  <c r="BG579" i="2"/>
  <c r="BF579" i="2"/>
  <c r="T579" i="2"/>
  <c r="R579" i="2"/>
  <c r="P579" i="2"/>
  <c r="BI574" i="2"/>
  <c r="BH574" i="2"/>
  <c r="BG574" i="2"/>
  <c r="BF574" i="2"/>
  <c r="T574" i="2"/>
  <c r="R574" i="2"/>
  <c r="P574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3" i="2"/>
  <c r="BH563" i="2"/>
  <c r="BG563" i="2"/>
  <c r="BF563" i="2"/>
  <c r="T563" i="2"/>
  <c r="R563" i="2"/>
  <c r="P563" i="2"/>
  <c r="BI553" i="2"/>
  <c r="BH553" i="2"/>
  <c r="BG553" i="2"/>
  <c r="BF553" i="2"/>
  <c r="T553" i="2"/>
  <c r="R553" i="2"/>
  <c r="P553" i="2"/>
  <c r="BI543" i="2"/>
  <c r="BH543" i="2"/>
  <c r="BG543" i="2"/>
  <c r="BF543" i="2"/>
  <c r="T543" i="2"/>
  <c r="R543" i="2"/>
  <c r="P543" i="2"/>
  <c r="BI533" i="2"/>
  <c r="BH533" i="2"/>
  <c r="BG533" i="2"/>
  <c r="BF533" i="2"/>
  <c r="T533" i="2"/>
  <c r="R533" i="2"/>
  <c r="P533" i="2"/>
  <c r="BI523" i="2"/>
  <c r="BH523" i="2"/>
  <c r="BG523" i="2"/>
  <c r="BF523" i="2"/>
  <c r="T523" i="2"/>
  <c r="R523" i="2"/>
  <c r="P523" i="2"/>
  <c r="BI520" i="2"/>
  <c r="BH520" i="2"/>
  <c r="BG520" i="2"/>
  <c r="BF520" i="2"/>
  <c r="T520" i="2"/>
  <c r="R520" i="2"/>
  <c r="P520" i="2"/>
  <c r="BI516" i="2"/>
  <c r="BH516" i="2"/>
  <c r="BG516" i="2"/>
  <c r="BF516" i="2"/>
  <c r="T516" i="2"/>
  <c r="R516" i="2"/>
  <c r="P516" i="2"/>
  <c r="BI512" i="2"/>
  <c r="BH512" i="2"/>
  <c r="BG512" i="2"/>
  <c r="BF512" i="2"/>
  <c r="T512" i="2"/>
  <c r="R512" i="2"/>
  <c r="P512" i="2"/>
  <c r="BI508" i="2"/>
  <c r="BH508" i="2"/>
  <c r="BG508" i="2"/>
  <c r="BF508" i="2"/>
  <c r="T508" i="2"/>
  <c r="R508" i="2"/>
  <c r="P508" i="2"/>
  <c r="BI504" i="2"/>
  <c r="BH504" i="2"/>
  <c r="BG504" i="2"/>
  <c r="BF504" i="2"/>
  <c r="T504" i="2"/>
  <c r="R504" i="2"/>
  <c r="P504" i="2"/>
  <c r="BI500" i="2"/>
  <c r="BH500" i="2"/>
  <c r="BG500" i="2"/>
  <c r="BF500" i="2"/>
  <c r="T500" i="2"/>
  <c r="R500" i="2"/>
  <c r="P500" i="2"/>
  <c r="BI495" i="2"/>
  <c r="BH495" i="2"/>
  <c r="BG495" i="2"/>
  <c r="BF495" i="2"/>
  <c r="T495" i="2"/>
  <c r="R495" i="2"/>
  <c r="P495" i="2"/>
  <c r="BI488" i="2"/>
  <c r="BH488" i="2"/>
  <c r="BG488" i="2"/>
  <c r="BF488" i="2"/>
  <c r="T488" i="2"/>
  <c r="R488" i="2"/>
  <c r="P488" i="2"/>
  <c r="BI481" i="2"/>
  <c r="BH481" i="2"/>
  <c r="BG481" i="2"/>
  <c r="BF481" i="2"/>
  <c r="T481" i="2"/>
  <c r="R481" i="2"/>
  <c r="P481" i="2"/>
  <c r="BI476" i="2"/>
  <c r="BH476" i="2"/>
  <c r="BG476" i="2"/>
  <c r="BF476" i="2"/>
  <c r="T476" i="2"/>
  <c r="R476" i="2"/>
  <c r="P476" i="2"/>
  <c r="BI471" i="2"/>
  <c r="BH471" i="2"/>
  <c r="BG471" i="2"/>
  <c r="BF471" i="2"/>
  <c r="T471" i="2"/>
  <c r="R471" i="2"/>
  <c r="P471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1" i="2"/>
  <c r="BH461" i="2"/>
  <c r="BG461" i="2"/>
  <c r="BF461" i="2"/>
  <c r="T461" i="2"/>
  <c r="R461" i="2"/>
  <c r="P461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6" i="2"/>
  <c r="BH426" i="2"/>
  <c r="BG426" i="2"/>
  <c r="BF426" i="2"/>
  <c r="T426" i="2"/>
  <c r="R426" i="2"/>
  <c r="P426" i="2"/>
  <c r="BI423" i="2"/>
  <c r="BH423" i="2"/>
  <c r="BG423" i="2"/>
  <c r="BF423" i="2"/>
  <c r="T423" i="2"/>
  <c r="R423" i="2"/>
  <c r="P423" i="2"/>
  <c r="BI421" i="2"/>
  <c r="BH421" i="2"/>
  <c r="BG421" i="2"/>
  <c r="BF421" i="2"/>
  <c r="T421" i="2"/>
  <c r="R421" i="2"/>
  <c r="P421" i="2"/>
  <c r="BI413" i="2"/>
  <c r="BH413" i="2"/>
  <c r="BG413" i="2"/>
  <c r="BF413" i="2"/>
  <c r="T413" i="2"/>
  <c r="R413" i="2"/>
  <c r="P413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R405" i="2"/>
  <c r="P405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3" i="2"/>
  <c r="BH343" i="2"/>
  <c r="BG343" i="2"/>
  <c r="BF343" i="2"/>
  <c r="T343" i="2"/>
  <c r="R343" i="2"/>
  <c r="P343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0" i="2"/>
  <c r="BH330" i="2"/>
  <c r="BG330" i="2"/>
  <c r="BF330" i="2"/>
  <c r="T330" i="2"/>
  <c r="R330" i="2"/>
  <c r="P330" i="2"/>
  <c r="BI326" i="2"/>
  <c r="BH326" i="2"/>
  <c r="BG326" i="2"/>
  <c r="BF326" i="2"/>
  <c r="T326" i="2"/>
  <c r="T325" i="2" s="1"/>
  <c r="R326" i="2"/>
  <c r="R325" i="2" s="1"/>
  <c r="P326" i="2"/>
  <c r="P325" i="2" s="1"/>
  <c r="BI323" i="2"/>
  <c r="BH323" i="2"/>
  <c r="BG323" i="2"/>
  <c r="BF323" i="2"/>
  <c r="T323" i="2"/>
  <c r="R323" i="2"/>
  <c r="P323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08" i="2"/>
  <c r="BH308" i="2"/>
  <c r="BG308" i="2"/>
  <c r="BF308" i="2"/>
  <c r="T308" i="2"/>
  <c r="R308" i="2"/>
  <c r="P308" i="2"/>
  <c r="BI303" i="2"/>
  <c r="BH303" i="2"/>
  <c r="BG303" i="2"/>
  <c r="BF303" i="2"/>
  <c r="T303" i="2"/>
  <c r="R303" i="2"/>
  <c r="P303" i="2"/>
  <c r="BI298" i="2"/>
  <c r="BH298" i="2"/>
  <c r="BG298" i="2"/>
  <c r="BF298" i="2"/>
  <c r="T298" i="2"/>
  <c r="R298" i="2"/>
  <c r="P298" i="2"/>
  <c r="BI293" i="2"/>
  <c r="BH293" i="2"/>
  <c r="BG293" i="2"/>
  <c r="BF293" i="2"/>
  <c r="T293" i="2"/>
  <c r="R293" i="2"/>
  <c r="P293" i="2"/>
  <c r="BI283" i="2"/>
  <c r="BH283" i="2"/>
  <c r="BG283" i="2"/>
  <c r="BF283" i="2"/>
  <c r="T283" i="2"/>
  <c r="R283" i="2"/>
  <c r="P283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39" i="2"/>
  <c r="BH239" i="2"/>
  <c r="BG239" i="2"/>
  <c r="BF239" i="2"/>
  <c r="T239" i="2"/>
  <c r="R239" i="2"/>
  <c r="P239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R230" i="2"/>
  <c r="P230" i="2"/>
  <c r="BI224" i="2"/>
  <c r="BH224" i="2"/>
  <c r="BG224" i="2"/>
  <c r="BF224" i="2"/>
  <c r="T224" i="2"/>
  <c r="R224" i="2"/>
  <c r="P224" i="2"/>
  <c r="BI219" i="2"/>
  <c r="BH219" i="2"/>
  <c r="BG219" i="2"/>
  <c r="BF219" i="2"/>
  <c r="T219" i="2"/>
  <c r="R219" i="2"/>
  <c r="P219" i="2"/>
  <c r="BI213" i="2"/>
  <c r="BH213" i="2"/>
  <c r="BG213" i="2"/>
  <c r="BF213" i="2"/>
  <c r="T213" i="2"/>
  <c r="R213" i="2"/>
  <c r="P213" i="2"/>
  <c r="BI206" i="2"/>
  <c r="BH206" i="2"/>
  <c r="BG206" i="2"/>
  <c r="BF206" i="2"/>
  <c r="T206" i="2"/>
  <c r="R206" i="2"/>
  <c r="P206" i="2"/>
  <c r="BI200" i="2"/>
  <c r="BH200" i="2"/>
  <c r="BG200" i="2"/>
  <c r="BF200" i="2"/>
  <c r="T200" i="2"/>
  <c r="R200" i="2"/>
  <c r="R199" i="2" s="1"/>
  <c r="P200" i="2"/>
  <c r="P199" i="2" s="1"/>
  <c r="BI197" i="2"/>
  <c r="BH197" i="2"/>
  <c r="BG197" i="2"/>
  <c r="BF197" i="2"/>
  <c r="T197" i="2"/>
  <c r="R197" i="2"/>
  <c r="P197" i="2"/>
  <c r="BI192" i="2"/>
  <c r="BH192" i="2"/>
  <c r="BG192" i="2"/>
  <c r="BF192" i="2"/>
  <c r="T192" i="2"/>
  <c r="R192" i="2"/>
  <c r="P192" i="2"/>
  <c r="BI187" i="2"/>
  <c r="BH187" i="2"/>
  <c r="BG187" i="2"/>
  <c r="BF187" i="2"/>
  <c r="T187" i="2"/>
  <c r="R187" i="2"/>
  <c r="P187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4" i="2"/>
  <c r="BH174" i="2"/>
  <c r="BG174" i="2"/>
  <c r="BF174" i="2"/>
  <c r="T174" i="2"/>
  <c r="R174" i="2"/>
  <c r="P174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2" i="2"/>
  <c r="BH152" i="2"/>
  <c r="BG152" i="2"/>
  <c r="BF152" i="2"/>
  <c r="T152" i="2"/>
  <c r="R152" i="2"/>
  <c r="P152" i="2"/>
  <c r="BI147" i="2"/>
  <c r="BH147" i="2"/>
  <c r="BG147" i="2"/>
  <c r="BF147" i="2"/>
  <c r="T147" i="2"/>
  <c r="R147" i="2"/>
  <c r="P147" i="2"/>
  <c r="BI139" i="2"/>
  <c r="BH139" i="2"/>
  <c r="BG139" i="2"/>
  <c r="BF139" i="2"/>
  <c r="T139" i="2"/>
  <c r="T138" i="2" s="1"/>
  <c r="T137" i="2" s="1"/>
  <c r="R139" i="2"/>
  <c r="R138" i="2"/>
  <c r="R137" i="2" s="1"/>
  <c r="P139" i="2"/>
  <c r="P138" i="2" s="1"/>
  <c r="P137" i="2" s="1"/>
  <c r="J133" i="2"/>
  <c r="J132" i="2"/>
  <c r="F132" i="2"/>
  <c r="F130" i="2"/>
  <c r="E128" i="2"/>
  <c r="J92" i="2"/>
  <c r="J91" i="2"/>
  <c r="F91" i="2"/>
  <c r="F89" i="2"/>
  <c r="E87" i="2"/>
  <c r="J18" i="2"/>
  <c r="E18" i="2"/>
  <c r="F92" i="2" s="1"/>
  <c r="J17" i="2"/>
  <c r="J12" i="2"/>
  <c r="J130" i="2" s="1"/>
  <c r="E7" i="2"/>
  <c r="E126" i="2" s="1"/>
  <c r="L90" i="1"/>
  <c r="AM90" i="1"/>
  <c r="AM89" i="1"/>
  <c r="L89" i="1"/>
  <c r="AM87" i="1"/>
  <c r="L87" i="1"/>
  <c r="L85" i="1"/>
  <c r="L84" i="1"/>
  <c r="J574" i="2"/>
  <c r="BK566" i="2"/>
  <c r="J563" i="2"/>
  <c r="J543" i="2"/>
  <c r="BK533" i="2"/>
  <c r="J520" i="2"/>
  <c r="BK516" i="2"/>
  <c r="J508" i="2"/>
  <c r="J500" i="2"/>
  <c r="BK488" i="2"/>
  <c r="BK476" i="2"/>
  <c r="BK468" i="2"/>
  <c r="BK461" i="2"/>
  <c r="BK454" i="2"/>
  <c r="J448" i="2"/>
  <c r="BK446" i="2"/>
  <c r="BK442" i="2"/>
  <c r="J440" i="2"/>
  <c r="J438" i="2"/>
  <c r="BK436" i="2"/>
  <c r="BK361" i="2"/>
  <c r="BK348" i="2"/>
  <c r="J338" i="2"/>
  <c r="J330" i="2"/>
  <c r="J323" i="2"/>
  <c r="BK316" i="2"/>
  <c r="BK308" i="2"/>
  <c r="J298" i="2"/>
  <c r="J283" i="2"/>
  <c r="J270" i="2"/>
  <c r="BK263" i="2"/>
  <c r="BK254" i="2"/>
  <c r="J245" i="2"/>
  <c r="J234" i="2"/>
  <c r="J219" i="2"/>
  <c r="J206" i="2"/>
  <c r="J197" i="2"/>
  <c r="BK187" i="2"/>
  <c r="J180" i="2"/>
  <c r="J169" i="2"/>
  <c r="J162" i="2"/>
  <c r="J152" i="2"/>
  <c r="J139" i="2"/>
  <c r="J596" i="2"/>
  <c r="J594" i="2"/>
  <c r="BK590" i="2"/>
  <c r="BK584" i="2"/>
  <c r="BK563" i="2"/>
  <c r="BK543" i="2"/>
  <c r="BK523" i="2"/>
  <c r="J516" i="2"/>
  <c r="BK508" i="2"/>
  <c r="BK500" i="2"/>
  <c r="J488" i="2"/>
  <c r="J476" i="2"/>
  <c r="J468" i="2"/>
  <c r="J461" i="2"/>
  <c r="J454" i="2"/>
  <c r="J450" i="2"/>
  <c r="J446" i="2"/>
  <c r="BK440" i="2"/>
  <c r="J434" i="2"/>
  <c r="BK430" i="2"/>
  <c r="J423" i="2"/>
  <c r="J413" i="2"/>
  <c r="J396" i="2"/>
  <c r="J393" i="2"/>
  <c r="J391" i="2"/>
  <c r="BK386" i="2"/>
  <c r="J383" i="2"/>
  <c r="BK381" i="2"/>
  <c r="J376" i="2"/>
  <c r="BK374" i="2"/>
  <c r="BK369" i="2"/>
  <c r="J361" i="2"/>
  <c r="BK358" i="2"/>
  <c r="J351" i="2"/>
  <c r="J348" i="2"/>
  <c r="BK343" i="2"/>
  <c r="BK335" i="2"/>
  <c r="BK330" i="2"/>
  <c r="BK323" i="2"/>
  <c r="J316" i="2"/>
  <c r="J308" i="2"/>
  <c r="BK303" i="2"/>
  <c r="BK283" i="2"/>
  <c r="BK274" i="2"/>
  <c r="BK266" i="2"/>
  <c r="BK257" i="2"/>
  <c r="BK248" i="2"/>
  <c r="BK234" i="2"/>
  <c r="J224" i="2"/>
  <c r="BK219" i="2"/>
  <c r="BK206" i="2"/>
  <c r="BK197" i="2"/>
  <c r="J182" i="2"/>
  <c r="J174" i="2"/>
  <c r="J166" i="2"/>
  <c r="BK157" i="2"/>
  <c r="BK152" i="2"/>
  <c r="BK139" i="2"/>
  <c r="J579" i="2"/>
  <c r="BK569" i="2"/>
  <c r="AS94" i="1"/>
  <c r="BK1517" i="3"/>
  <c r="BK1511" i="3"/>
  <c r="BK1507" i="3"/>
  <c r="J1501" i="3"/>
  <c r="J1497" i="3"/>
  <c r="BK1493" i="3"/>
  <c r="J1489" i="3"/>
  <c r="BK1485" i="3"/>
  <c r="J1481" i="3"/>
  <c r="J1477" i="3"/>
  <c r="J1471" i="3"/>
  <c r="BK1467" i="3"/>
  <c r="BK1465" i="3"/>
  <c r="BK1460" i="3"/>
  <c r="J1451" i="3"/>
  <c r="BK1423" i="3"/>
  <c r="J1406" i="3"/>
  <c r="BK1400" i="3"/>
  <c r="J1388" i="3"/>
  <c r="BK1382" i="3"/>
  <c r="BK1370" i="3"/>
  <c r="J1364" i="3"/>
  <c r="BK1342" i="3"/>
  <c r="BK1332" i="3"/>
  <c r="BK1321" i="3"/>
  <c r="BK1311" i="3"/>
  <c r="BK1297" i="3"/>
  <c r="BK1289" i="3"/>
  <c r="J1282" i="3"/>
  <c r="BK1275" i="3"/>
  <c r="BK1267" i="3"/>
  <c r="J1247" i="3"/>
  <c r="J1227" i="3"/>
  <c r="J1211" i="3"/>
  <c r="BK1203" i="3"/>
  <c r="J1195" i="3"/>
  <c r="BK1183" i="3"/>
  <c r="BK1179" i="3"/>
  <c r="BK1177" i="3"/>
  <c r="J1173" i="3"/>
  <c r="BK1169" i="3"/>
  <c r="J1165" i="3"/>
  <c r="J1155" i="3"/>
  <c r="J1151" i="3"/>
  <c r="J1147" i="3"/>
  <c r="J1143" i="3"/>
  <c r="BK1137" i="3"/>
  <c r="BK1133" i="3"/>
  <c r="BK1129" i="3"/>
  <c r="J1123" i="3"/>
  <c r="BK1116" i="3"/>
  <c r="BK1109" i="3"/>
  <c r="J1104" i="3"/>
  <c r="BK1082" i="3"/>
  <c r="BK1074" i="3"/>
  <c r="BK1066" i="3"/>
  <c r="BK1052" i="3"/>
  <c r="J1029" i="3"/>
  <c r="J1017" i="3"/>
  <c r="J1012" i="3"/>
  <c r="BK1001" i="3"/>
  <c r="BK993" i="3"/>
  <c r="J983" i="3"/>
  <c r="J977" i="3"/>
  <c r="BK970" i="3"/>
  <c r="J960" i="3"/>
  <c r="BK949" i="3"/>
  <c r="J941" i="3"/>
  <c r="J927" i="3"/>
  <c r="J921" i="3"/>
  <c r="BK910" i="3"/>
  <c r="BK903" i="3"/>
  <c r="J895" i="3"/>
  <c r="BK883" i="3"/>
  <c r="BK869" i="3"/>
  <c r="BK856" i="3"/>
  <c r="J845" i="3"/>
  <c r="BK832" i="3"/>
  <c r="J824" i="3"/>
  <c r="BK816" i="3"/>
  <c r="BK808" i="3"/>
  <c r="BK800" i="3"/>
  <c r="BK793" i="3"/>
  <c r="J786" i="3"/>
  <c r="BK781" i="3"/>
  <c r="BK768" i="3"/>
  <c r="BK754" i="3"/>
  <c r="BK747" i="3"/>
  <c r="J737" i="3"/>
  <c r="BK726" i="3"/>
  <c r="BK719" i="3"/>
  <c r="BK715" i="3"/>
  <c r="BK706" i="3"/>
  <c r="BK700" i="3"/>
  <c r="BK690" i="3"/>
  <c r="BK679" i="3"/>
  <c r="J659" i="3"/>
  <c r="BK647" i="3"/>
  <c r="BK640" i="3"/>
  <c r="J631" i="3"/>
  <c r="BK618" i="3"/>
  <c r="J605" i="3"/>
  <c r="BK590" i="3"/>
  <c r="J581" i="3"/>
  <c r="BK573" i="3"/>
  <c r="J565" i="3"/>
  <c r="BK554" i="3"/>
  <c r="BK540" i="3"/>
  <c r="BK528" i="3"/>
  <c r="J518" i="3"/>
  <c r="J506" i="3"/>
  <c r="BK495" i="3"/>
  <c r="BK488" i="3"/>
  <c r="J458" i="3"/>
  <c r="BK454" i="3"/>
  <c r="BK447" i="3"/>
  <c r="BK440" i="3"/>
  <c r="J430" i="3"/>
  <c r="J418" i="3"/>
  <c r="BK410" i="3"/>
  <c r="J392" i="3"/>
  <c r="J386" i="3"/>
  <c r="BK376" i="3"/>
  <c r="BK355" i="3"/>
  <c r="BK345" i="3"/>
  <c r="J330" i="3"/>
  <c r="BK314" i="3"/>
  <c r="BK301" i="3"/>
  <c r="BK287" i="3"/>
  <c r="BK277" i="3"/>
  <c r="BK269" i="3"/>
  <c r="J256" i="3"/>
  <c r="J245" i="3"/>
  <c r="J232" i="3"/>
  <c r="J224" i="3"/>
  <c r="BK216" i="3"/>
  <c r="J212" i="3"/>
  <c r="J207" i="3"/>
  <c r="J201" i="3"/>
  <c r="J191" i="3"/>
  <c r="BK181" i="3"/>
  <c r="BK177" i="3"/>
  <c r="J172" i="3"/>
  <c r="J168" i="3"/>
  <c r="BK160" i="3"/>
  <c r="BK1537" i="3"/>
  <c r="BK1533" i="3"/>
  <c r="BK1531" i="3"/>
  <c r="BK1529" i="3"/>
  <c r="BK1527" i="3"/>
  <c r="BK1525" i="3"/>
  <c r="J1523" i="3"/>
  <c r="BK1521" i="3"/>
  <c r="J1517" i="3"/>
  <c r="J1513" i="3"/>
  <c r="BK1509" i="3"/>
  <c r="BK1505" i="3"/>
  <c r="BK1501" i="3"/>
  <c r="BK1497" i="3"/>
  <c r="J1493" i="3"/>
  <c r="BK1489" i="3"/>
  <c r="J1485" i="3"/>
  <c r="BK1481" i="3"/>
  <c r="BK1477" i="3"/>
  <c r="BK1473" i="3"/>
  <c r="J1469" i="3"/>
  <c r="J1463" i="3"/>
  <c r="J1460" i="3"/>
  <c r="BK1451" i="3"/>
  <c r="J1423" i="3"/>
  <c r="BK1406" i="3"/>
  <c r="J1400" i="3"/>
  <c r="BK1388" i="3"/>
  <c r="J1342" i="3"/>
  <c r="J1332" i="3"/>
  <c r="BK1316" i="3"/>
  <c r="J1304" i="3"/>
  <c r="J1294" i="3"/>
  <c r="BK1284" i="3"/>
  <c r="J1280" i="3"/>
  <c r="J1267" i="3"/>
  <c r="BK1247" i="3"/>
  <c r="BK1227" i="3"/>
  <c r="BK1211" i="3"/>
  <c r="J1203" i="3"/>
  <c r="BK1195" i="3"/>
  <c r="BK1188" i="3"/>
  <c r="J1179" i="3"/>
  <c r="J1175" i="3"/>
  <c r="BK1171" i="3"/>
  <c r="J1167" i="3"/>
  <c r="BK1162" i="3"/>
  <c r="J1153" i="3"/>
  <c r="BK1149" i="3"/>
  <c r="J1145" i="3"/>
  <c r="BK1139" i="3"/>
  <c r="BK1135" i="3"/>
  <c r="BK1131" i="3"/>
  <c r="J1127" i="3"/>
  <c r="J1116" i="3"/>
  <c r="J1109" i="3"/>
  <c r="BK1104" i="3"/>
  <c r="J1082" i="3"/>
  <c r="J1074" i="3"/>
  <c r="J1066" i="3"/>
  <c r="J1052" i="3"/>
  <c r="J1036" i="3"/>
  <c r="J1024" i="3"/>
  <c r="BK1012" i="3"/>
  <c r="J1004" i="3"/>
  <c r="BK996" i="3"/>
  <c r="BK988" i="3"/>
  <c r="J980" i="3"/>
  <c r="BK972" i="3"/>
  <c r="J963" i="3"/>
  <c r="J955" i="3"/>
  <c r="J946" i="3"/>
  <c r="BK927" i="3"/>
  <c r="BK921" i="3"/>
  <c r="J910" i="3"/>
  <c r="J905" i="3"/>
  <c r="J898" i="3"/>
  <c r="J886" i="3"/>
  <c r="J872" i="3"/>
  <c r="BK862" i="3"/>
  <c r="J850" i="3"/>
  <c r="J842" i="3"/>
  <c r="J832" i="3"/>
  <c r="BK824" i="3"/>
  <c r="J816" i="3"/>
  <c r="BK805" i="3"/>
  <c r="J796" i="3"/>
  <c r="J788" i="3"/>
  <c r="BK786" i="3"/>
  <c r="J781" i="3"/>
  <c r="J768" i="3"/>
  <c r="J754" i="3"/>
  <c r="BK742" i="3"/>
  <c r="BK735" i="3"/>
  <c r="J726" i="3"/>
  <c r="J719" i="3"/>
  <c r="J715" i="3"/>
  <c r="J706" i="3"/>
  <c r="J700" i="3"/>
  <c r="BK693" i="3"/>
  <c r="J685" i="3"/>
  <c r="BK670" i="3"/>
  <c r="J653" i="3"/>
  <c r="BK643" i="3"/>
  <c r="J634" i="3"/>
  <c r="J625" i="3"/>
  <c r="J613" i="3"/>
  <c r="BK598" i="3"/>
  <c r="BK586" i="3"/>
  <c r="J578" i="3"/>
  <c r="J570" i="3"/>
  <c r="J554" i="3"/>
  <c r="J540" i="3"/>
  <c r="J528" i="3"/>
  <c r="BK518" i="3"/>
  <c r="BK506" i="3"/>
  <c r="J495" i="3"/>
  <c r="J488" i="3"/>
  <c r="BK470" i="3"/>
  <c r="BK468" i="3"/>
  <c r="BK463" i="3"/>
  <c r="BK458" i="3"/>
  <c r="J454" i="3"/>
  <c r="J447" i="3"/>
  <c r="J440" i="3"/>
  <c r="BK430" i="3"/>
  <c r="BK418" i="3"/>
  <c r="J410" i="3"/>
  <c r="BK398" i="3"/>
  <c r="BK386" i="3"/>
  <c r="J376" i="3"/>
  <c r="J355" i="3"/>
  <c r="J345" i="3"/>
  <c r="J335" i="3"/>
  <c r="BK325" i="3"/>
  <c r="J320" i="3"/>
  <c r="J310" i="3"/>
  <c r="BK295" i="3"/>
  <c r="J280" i="3"/>
  <c r="J269" i="3"/>
  <c r="BK256" i="3"/>
  <c r="BK245" i="3"/>
  <c r="BK232" i="3"/>
  <c r="BK224" i="3"/>
  <c r="J216" i="3"/>
  <c r="BK176" i="4"/>
  <c r="BK173" i="4"/>
  <c r="J166" i="4"/>
  <c r="BK159" i="4"/>
  <c r="J149" i="4"/>
  <c r="BK140" i="4"/>
  <c r="J132" i="4"/>
  <c r="J125" i="4"/>
  <c r="J176" i="4"/>
  <c r="J173" i="4"/>
  <c r="J168" i="4"/>
  <c r="BK166" i="4"/>
  <c r="J164" i="4"/>
  <c r="J159" i="4"/>
  <c r="BK154" i="4"/>
  <c r="BK149" i="4"/>
  <c r="J145" i="4"/>
  <c r="J140" i="4"/>
  <c r="BK134" i="4"/>
  <c r="BK130" i="4"/>
  <c r="BK125" i="4"/>
  <c r="J553" i="2"/>
  <c r="J523" i="2"/>
  <c r="J512" i="2"/>
  <c r="J504" i="2"/>
  <c r="J495" i="2"/>
  <c r="J481" i="2"/>
  <c r="BK471" i="2"/>
  <c r="J466" i="2"/>
  <c r="J456" i="2"/>
  <c r="J452" i="2"/>
  <c r="BK450" i="2"/>
  <c r="BK434" i="2"/>
  <c r="J432" i="2"/>
  <c r="J430" i="2"/>
  <c r="BK426" i="2"/>
  <c r="BK423" i="2"/>
  <c r="J421" i="2"/>
  <c r="BK413" i="2"/>
  <c r="BK408" i="2"/>
  <c r="J405" i="2"/>
  <c r="BK396" i="2"/>
  <c r="BK393" i="2"/>
  <c r="BK391" i="2"/>
  <c r="J386" i="2"/>
  <c r="BK383" i="2"/>
  <c r="J381" i="2"/>
  <c r="BK376" i="2"/>
  <c r="J374" i="2"/>
  <c r="J369" i="2"/>
  <c r="J366" i="2"/>
  <c r="J358" i="2"/>
  <c r="BK351" i="2"/>
  <c r="J343" i="2"/>
  <c r="J335" i="2"/>
  <c r="BK326" i="2"/>
  <c r="BK318" i="2"/>
  <c r="J314" i="2"/>
  <c r="J303" i="2"/>
  <c r="BK293" i="2"/>
  <c r="J274" i="2"/>
  <c r="J266" i="2"/>
  <c r="J257" i="2"/>
  <c r="J248" i="2"/>
  <c r="BK239" i="2"/>
  <c r="BK230" i="2"/>
  <c r="BK224" i="2"/>
  <c r="BK213" i="2"/>
  <c r="J200" i="2"/>
  <c r="BK192" i="2"/>
  <c r="J187" i="2"/>
  <c r="BK182" i="2"/>
  <c r="BK174" i="2"/>
  <c r="BK166" i="2"/>
  <c r="J157" i="2"/>
  <c r="BK147" i="2"/>
  <c r="BK598" i="2"/>
  <c r="BK594" i="2"/>
  <c r="J592" i="2"/>
  <c r="J590" i="2"/>
  <c r="J566" i="2"/>
  <c r="BK553" i="2"/>
  <c r="J533" i="2"/>
  <c r="BK520" i="2"/>
  <c r="BK512" i="2"/>
  <c r="BK504" i="2"/>
  <c r="BK495" i="2"/>
  <c r="BK481" i="2"/>
  <c r="J471" i="2"/>
  <c r="BK466" i="2"/>
  <c r="BK456" i="2"/>
  <c r="BK452" i="2"/>
  <c r="BK448" i="2"/>
  <c r="J442" i="2"/>
  <c r="BK438" i="2"/>
  <c r="J436" i="2"/>
  <c r="BK432" i="2"/>
  <c r="J426" i="2"/>
  <c r="BK421" i="2"/>
  <c r="J408" i="2"/>
  <c r="BK405" i="2"/>
  <c r="BK164" i="3"/>
  <c r="BK366" i="2"/>
  <c r="BK338" i="2"/>
  <c r="J326" i="2"/>
  <c r="J318" i="2"/>
  <c r="BK314" i="2"/>
  <c r="BK298" i="2"/>
  <c r="J293" i="2"/>
  <c r="BK270" i="2"/>
  <c r="J263" i="2"/>
  <c r="J254" i="2"/>
  <c r="BK245" i="2"/>
  <c r="J239" i="2"/>
  <c r="J230" i="2"/>
  <c r="J213" i="2"/>
  <c r="BK200" i="2"/>
  <c r="J192" i="2"/>
  <c r="BK180" i="2"/>
  <c r="BK169" i="2"/>
  <c r="BK162" i="2"/>
  <c r="J147" i="2"/>
  <c r="J584" i="2"/>
  <c r="BK579" i="2"/>
  <c r="BK574" i="2"/>
  <c r="J569" i="2"/>
  <c r="J598" i="2"/>
  <c r="BK596" i="2"/>
  <c r="BK592" i="2"/>
  <c r="J205" i="3"/>
  <c r="BK201" i="3"/>
  <c r="BK196" i="3"/>
  <c r="BK191" i="3"/>
  <c r="J186" i="3"/>
  <c r="BK172" i="3"/>
  <c r="J160" i="3"/>
  <c r="BK152" i="3"/>
  <c r="J1525" i="3"/>
  <c r="J1521" i="3"/>
  <c r="J1519" i="3"/>
  <c r="BK1515" i="3"/>
  <c r="BK1513" i="3"/>
  <c r="J1509" i="3"/>
  <c r="J1505" i="3"/>
  <c r="J1503" i="3"/>
  <c r="J1499" i="3"/>
  <c r="BK1495" i="3"/>
  <c r="BK1491" i="3"/>
  <c r="BK1487" i="3"/>
  <c r="BK1483" i="3"/>
  <c r="BK1479" i="3"/>
  <c r="BK1475" i="3"/>
  <c r="J1473" i="3"/>
  <c r="BK1469" i="3"/>
  <c r="BK1463" i="3"/>
  <c r="J1456" i="3"/>
  <c r="BK1445" i="3"/>
  <c r="BK1434" i="3"/>
  <c r="BK1412" i="3"/>
  <c r="BK1403" i="3"/>
  <c r="BK1394" i="3"/>
  <c r="BK1376" i="3"/>
  <c r="J1367" i="3"/>
  <c r="BK1356" i="3"/>
  <c r="J1349" i="3"/>
  <c r="J1339" i="3"/>
  <c r="BK1329" i="3"/>
  <c r="J1316" i="3"/>
  <c r="BK1304" i="3"/>
  <c r="BK1294" i="3"/>
  <c r="J1284" i="3"/>
  <c r="BK1280" i="3"/>
  <c r="J1271" i="3"/>
  <c r="J1262" i="3"/>
  <c r="J1232" i="3"/>
  <c r="BK1220" i="3"/>
  <c r="J1209" i="3"/>
  <c r="BK1201" i="3"/>
  <c r="BK1193" i="3"/>
  <c r="J1188" i="3"/>
  <c r="BK1181" i="3"/>
  <c r="BK1175" i="3"/>
  <c r="J1171" i="3"/>
  <c r="BK1167" i="3"/>
  <c r="J1162" i="3"/>
  <c r="BK1160" i="3"/>
  <c r="BK1153" i="3"/>
  <c r="J1149" i="3"/>
  <c r="BK1145" i="3"/>
  <c r="J1139" i="3"/>
  <c r="J1135" i="3"/>
  <c r="J1131" i="3"/>
  <c r="BK1127" i="3"/>
  <c r="BK1121" i="3"/>
  <c r="BK1114" i="3"/>
  <c r="J1106" i="3"/>
  <c r="BK1090" i="3"/>
  <c r="BK1080" i="3"/>
  <c r="J1068" i="3"/>
  <c r="BK1063" i="3"/>
  <c r="J1045" i="3"/>
  <c r="BK1036" i="3"/>
  <c r="BK1024" i="3"/>
  <c r="BK1007" i="3"/>
  <c r="BK1004" i="3"/>
  <c r="J996" i="3"/>
  <c r="J988" i="3"/>
  <c r="BK980" i="3"/>
  <c r="J972" i="3"/>
  <c r="BK963" i="3"/>
  <c r="BK955" i="3"/>
  <c r="BK946" i="3"/>
  <c r="J938" i="3"/>
  <c r="BK924" i="3"/>
  <c r="BK912" i="3"/>
  <c r="BK905" i="3"/>
  <c r="BK898" i="3"/>
  <c r="BK886" i="3"/>
  <c r="BK872" i="3"/>
  <c r="J862" i="3"/>
  <c r="BK850" i="3"/>
  <c r="BK842" i="3"/>
  <c r="BK835" i="3"/>
  <c r="J829" i="3"/>
  <c r="BK821" i="3"/>
  <c r="BK813" i="3"/>
  <c r="J805" i="3"/>
  <c r="BK796" i="3"/>
  <c r="BK788" i="3"/>
  <c r="J784" i="3"/>
  <c r="J774" i="3"/>
  <c r="BK759" i="3"/>
  <c r="J749" i="3"/>
  <c r="J742" i="3"/>
  <c r="J735" i="3"/>
  <c r="J730" i="3"/>
  <c r="J724" i="3"/>
  <c r="J717" i="3"/>
  <c r="BK710" i="3"/>
  <c r="BK704" i="3"/>
  <c r="J697" i="3"/>
  <c r="J693" i="3"/>
  <c r="BK685" i="3"/>
  <c r="J670" i="3"/>
  <c r="BK653" i="3"/>
  <c r="J643" i="3"/>
  <c r="BK634" i="3"/>
  <c r="BK625" i="3"/>
  <c r="BK613" i="3"/>
  <c r="J598" i="3"/>
  <c r="J586" i="3"/>
  <c r="BK578" i="3"/>
  <c r="BK570" i="3"/>
  <c r="J560" i="3"/>
  <c r="BK545" i="3"/>
  <c r="J535" i="3"/>
  <c r="BK523" i="3"/>
  <c r="BK512" i="3"/>
  <c r="J501" i="3"/>
  <c r="BK490" i="3"/>
  <c r="J479" i="3"/>
  <c r="J456" i="3"/>
  <c r="J452" i="3"/>
  <c r="BK442" i="3"/>
  <c r="BK433" i="3"/>
  <c r="J423" i="3"/>
  <c r="J416" i="3"/>
  <c r="J404" i="3"/>
  <c r="J398" i="3"/>
  <c r="J378" i="3"/>
  <c r="J360" i="3"/>
  <c r="BK350" i="3"/>
  <c r="BK340" i="3"/>
  <c r="BK335" i="3"/>
  <c r="J325" i="3"/>
  <c r="BK310" i="3"/>
  <c r="J295" i="3"/>
  <c r="BK280" i="3"/>
  <c r="J277" i="3"/>
  <c r="BK261" i="3"/>
  <c r="J254" i="3"/>
  <c r="J237" i="3"/>
  <c r="BK229" i="3"/>
  <c r="J220" i="3"/>
  <c r="BK212" i="3"/>
  <c r="BK207" i="3"/>
  <c r="BK205" i="3"/>
  <c r="J196" i="3"/>
  <c r="BK186" i="3"/>
  <c r="J181" i="3"/>
  <c r="J177" i="3"/>
  <c r="BK168" i="3"/>
  <c r="J164" i="3"/>
  <c r="J152" i="3"/>
  <c r="J1537" i="3"/>
  <c r="J1533" i="3"/>
  <c r="J1531" i="3"/>
  <c r="J1529" i="3"/>
  <c r="J1527" i="3"/>
  <c r="BK1523" i="3"/>
  <c r="BK1519" i="3"/>
  <c r="J1515" i="3"/>
  <c r="J1511" i="3"/>
  <c r="J1507" i="3"/>
  <c r="BK1503" i="3"/>
  <c r="BK1499" i="3"/>
  <c r="J1495" i="3"/>
  <c r="J1491" i="3"/>
  <c r="J1487" i="3"/>
  <c r="J1483" i="3"/>
  <c r="J1479" i="3"/>
  <c r="J1475" i="3"/>
  <c r="BK1471" i="3"/>
  <c r="J1467" i="3"/>
  <c r="J1465" i="3"/>
  <c r="BK1456" i="3"/>
  <c r="J1445" i="3"/>
  <c r="J1434" i="3"/>
  <c r="J1412" i="3"/>
  <c r="J1403" i="3"/>
  <c r="J1394" i="3"/>
  <c r="J1382" i="3"/>
  <c r="J1376" i="3"/>
  <c r="J1370" i="3"/>
  <c r="BK1367" i="3"/>
  <c r="BK1364" i="3"/>
  <c r="J1356" i="3"/>
  <c r="BK1349" i="3"/>
  <c r="BK1339" i="3"/>
  <c r="J1329" i="3"/>
  <c r="J1321" i="3"/>
  <c r="J1311" i="3"/>
  <c r="J1297" i="3"/>
  <c r="J1289" i="3"/>
  <c r="BK1282" i="3"/>
  <c r="J1275" i="3"/>
  <c r="BK1271" i="3"/>
  <c r="BK1262" i="3"/>
  <c r="BK1232" i="3"/>
  <c r="J1220" i="3"/>
  <c r="BK1209" i="3"/>
  <c r="J1201" i="3"/>
  <c r="J1193" i="3"/>
  <c r="J1183" i="3"/>
  <c r="J1181" i="3"/>
  <c r="J1177" i="3"/>
  <c r="BK1173" i="3"/>
  <c r="J1169" i="3"/>
  <c r="BK1165" i="3"/>
  <c r="J1160" i="3"/>
  <c r="BK1155" i="3"/>
  <c r="BK1151" i="3"/>
  <c r="BK1147" i="3"/>
  <c r="BK1143" i="3"/>
  <c r="J1137" i="3"/>
  <c r="J1133" i="3"/>
  <c r="J1129" i="3"/>
  <c r="BK1123" i="3"/>
  <c r="J1121" i="3"/>
  <c r="J1114" i="3"/>
  <c r="BK1106" i="3"/>
  <c r="J1090" i="3"/>
  <c r="J1080" i="3"/>
  <c r="BK1068" i="3"/>
  <c r="J1063" i="3"/>
  <c r="BK1045" i="3"/>
  <c r="BK1029" i="3"/>
  <c r="BK1017" i="3"/>
  <c r="J1007" i="3"/>
  <c r="J1001" i="3"/>
  <c r="J993" i="3"/>
  <c r="BK983" i="3"/>
  <c r="BK977" i="3"/>
  <c r="J970" i="3"/>
  <c r="BK960" i="3"/>
  <c r="J949" i="3"/>
  <c r="BK941" i="3"/>
  <c r="BK938" i="3"/>
  <c r="J924" i="3"/>
  <c r="J912" i="3"/>
  <c r="J903" i="3"/>
  <c r="BK895" i="3"/>
  <c r="J883" i="3"/>
  <c r="J869" i="3"/>
  <c r="J856" i="3"/>
  <c r="BK845" i="3"/>
  <c r="J835" i="3"/>
  <c r="BK829" i="3"/>
  <c r="J821" i="3"/>
  <c r="J813" i="3"/>
  <c r="J808" i="3"/>
  <c r="J800" i="3"/>
  <c r="J793" i="3"/>
  <c r="BK784" i="3"/>
  <c r="BK774" i="3"/>
  <c r="J759" i="3"/>
  <c r="BK749" i="3"/>
  <c r="J747" i="3"/>
  <c r="BK737" i="3"/>
  <c r="BK730" i="3"/>
  <c r="BK724" i="3"/>
  <c r="BK717" i="3"/>
  <c r="J710" i="3"/>
  <c r="J704" i="3"/>
  <c r="BK697" i="3"/>
  <c r="J690" i="3"/>
  <c r="J679" i="3"/>
  <c r="BK659" i="3"/>
  <c r="J647" i="3"/>
  <c r="J640" i="3"/>
  <c r="BK631" i="3"/>
  <c r="J618" i="3"/>
  <c r="BK605" i="3"/>
  <c r="J590" i="3"/>
  <c r="BK581" i="3"/>
  <c r="J573" i="3"/>
  <c r="BK565" i="3"/>
  <c r="BK560" i="3"/>
  <c r="J545" i="3"/>
  <c r="BK535" i="3"/>
  <c r="J523" i="3"/>
  <c r="J512" i="3"/>
  <c r="BK501" i="3"/>
  <c r="J490" i="3"/>
  <c r="BK479" i="3"/>
  <c r="J470" i="3"/>
  <c r="J468" i="3"/>
  <c r="J463" i="3"/>
  <c r="BK456" i="3"/>
  <c r="BK452" i="3"/>
  <c r="J442" i="3"/>
  <c r="J433" i="3"/>
  <c r="BK423" i="3"/>
  <c r="BK416" i="3"/>
  <c r="BK404" i="3"/>
  <c r="BK392" i="3"/>
  <c r="BK378" i="3"/>
  <c r="BK360" i="3"/>
  <c r="J350" i="3"/>
  <c r="J340" i="3"/>
  <c r="BK330" i="3"/>
  <c r="BK320" i="3"/>
  <c r="J314" i="3"/>
  <c r="J301" i="3"/>
  <c r="J287" i="3"/>
  <c r="J261" i="3"/>
  <c r="BK254" i="3"/>
  <c r="BK237" i="3"/>
  <c r="J229" i="3"/>
  <c r="BK220" i="3"/>
  <c r="BK168" i="4"/>
  <c r="BK164" i="4"/>
  <c r="J154" i="4"/>
  <c r="BK145" i="4"/>
  <c r="J134" i="4"/>
  <c r="J130" i="4"/>
  <c r="BK132" i="4"/>
  <c r="T199" i="2" l="1"/>
  <c r="P146" i="2"/>
  <c r="T146" i="2"/>
  <c r="P168" i="2"/>
  <c r="R168" i="2"/>
  <c r="BK212" i="2"/>
  <c r="J212" i="2"/>
  <c r="J103" i="2" s="1"/>
  <c r="T212" i="2"/>
  <c r="P282" i="2"/>
  <c r="T282" i="2"/>
  <c r="P313" i="2"/>
  <c r="T313" i="2"/>
  <c r="P329" i="2"/>
  <c r="T329" i="2"/>
  <c r="P385" i="2"/>
  <c r="T385" i="2"/>
  <c r="P395" i="2"/>
  <c r="T395" i="2"/>
  <c r="P407" i="2"/>
  <c r="T407" i="2"/>
  <c r="P425" i="2"/>
  <c r="T425" i="2"/>
  <c r="P470" i="2"/>
  <c r="R470" i="2"/>
  <c r="BK522" i="2"/>
  <c r="J522" i="2"/>
  <c r="J114" i="2"/>
  <c r="R522" i="2"/>
  <c r="BK568" i="2"/>
  <c r="J568" i="2"/>
  <c r="J115" i="2" s="1"/>
  <c r="R568" i="2"/>
  <c r="BK589" i="2"/>
  <c r="J589" i="2"/>
  <c r="J116" i="2"/>
  <c r="R589" i="2"/>
  <c r="P159" i="3"/>
  <c r="T159" i="3"/>
  <c r="P223" i="3"/>
  <c r="T223" i="3"/>
  <c r="P279" i="3"/>
  <c r="T279" i="3"/>
  <c r="P432" i="3"/>
  <c r="T432" i="3"/>
  <c r="P522" i="3"/>
  <c r="T522" i="3"/>
  <c r="P589" i="3"/>
  <c r="R589" i="3"/>
  <c r="BK684" i="3"/>
  <c r="J684" i="3"/>
  <c r="J106" i="3"/>
  <c r="R684" i="3"/>
  <c r="T684" i="3"/>
  <c r="P692" i="3"/>
  <c r="T692" i="3"/>
  <c r="P783" i="3"/>
  <c r="T783" i="3"/>
  <c r="P799" i="3"/>
  <c r="T799" i="3"/>
  <c r="P834" i="3"/>
  <c r="T834" i="3"/>
  <c r="P926" i="3"/>
  <c r="T926" i="3"/>
  <c r="P982" i="3"/>
  <c r="R982" i="3"/>
  <c r="BK995" i="3"/>
  <c r="J995" i="3" s="1"/>
  <c r="J115" i="3" s="1"/>
  <c r="P995" i="3"/>
  <c r="T995" i="3"/>
  <c r="P1006" i="3"/>
  <c r="R1006" i="3"/>
  <c r="BK1065" i="3"/>
  <c r="J1065" i="3" s="1"/>
  <c r="J117" i="3" s="1"/>
  <c r="R1065" i="3"/>
  <c r="T1065" i="3"/>
  <c r="P1108" i="3"/>
  <c r="T1108" i="3"/>
  <c r="P1164" i="3"/>
  <c r="R1164" i="3"/>
  <c r="BK1296" i="3"/>
  <c r="J1296" i="3"/>
  <c r="J120" i="3" s="1"/>
  <c r="P1296" i="3"/>
  <c r="T1296" i="3"/>
  <c r="P1341" i="3"/>
  <c r="R1341" i="3"/>
  <c r="BK1375" i="3"/>
  <c r="J1375" i="3"/>
  <c r="J123" i="3" s="1"/>
  <c r="P1375" i="3"/>
  <c r="R1375" i="3"/>
  <c r="BK1411" i="3"/>
  <c r="J1411" i="3"/>
  <c r="J125" i="3" s="1"/>
  <c r="T1411" i="3"/>
  <c r="P1450" i="3"/>
  <c r="BK1462" i="3"/>
  <c r="J1462" i="3" s="1"/>
  <c r="J127" i="3" s="1"/>
  <c r="T1462" i="3"/>
  <c r="BK124" i="4"/>
  <c r="T124" i="4"/>
  <c r="R144" i="4"/>
  <c r="R163" i="4"/>
  <c r="BK146" i="2"/>
  <c r="J146" i="2" s="1"/>
  <c r="J100" i="2" s="1"/>
  <c r="R146" i="2"/>
  <c r="BK168" i="2"/>
  <c r="J168" i="2" s="1"/>
  <c r="J101" i="2" s="1"/>
  <c r="T168" i="2"/>
  <c r="T145" i="2" s="1"/>
  <c r="P212" i="2"/>
  <c r="R212" i="2"/>
  <c r="BK282" i="2"/>
  <c r="J282" i="2"/>
  <c r="J104" i="2" s="1"/>
  <c r="R282" i="2"/>
  <c r="BK313" i="2"/>
  <c r="J313" i="2" s="1"/>
  <c r="J105" i="2" s="1"/>
  <c r="R313" i="2"/>
  <c r="BK329" i="2"/>
  <c r="J329" i="2"/>
  <c r="J108" i="2" s="1"/>
  <c r="R329" i="2"/>
  <c r="BK385" i="2"/>
  <c r="J385" i="2"/>
  <c r="J109" i="2" s="1"/>
  <c r="R385" i="2"/>
  <c r="BK395" i="2"/>
  <c r="J395" i="2" s="1"/>
  <c r="J110" i="2" s="1"/>
  <c r="R395" i="2"/>
  <c r="BK407" i="2"/>
  <c r="J407" i="2"/>
  <c r="J111" i="2" s="1"/>
  <c r="R407" i="2"/>
  <c r="BK425" i="2"/>
  <c r="J425" i="2"/>
  <c r="J112" i="2" s="1"/>
  <c r="R425" i="2"/>
  <c r="BK470" i="2"/>
  <c r="J470" i="2" s="1"/>
  <c r="J113" i="2" s="1"/>
  <c r="T470" i="2"/>
  <c r="P522" i="2"/>
  <c r="T522" i="2"/>
  <c r="P568" i="2"/>
  <c r="T568" i="2"/>
  <c r="P589" i="2"/>
  <c r="T589" i="2"/>
  <c r="BK159" i="3"/>
  <c r="J159" i="3"/>
  <c r="J100" i="3" s="1"/>
  <c r="R159" i="3"/>
  <c r="BK223" i="3"/>
  <c r="J223" i="3" s="1"/>
  <c r="J101" i="3" s="1"/>
  <c r="R223" i="3"/>
  <c r="BK279" i="3"/>
  <c r="J279" i="3" s="1"/>
  <c r="J102" i="3" s="1"/>
  <c r="R279" i="3"/>
  <c r="BK432" i="3"/>
  <c r="J432" i="3" s="1"/>
  <c r="J103" i="3" s="1"/>
  <c r="R432" i="3"/>
  <c r="BK522" i="3"/>
  <c r="J522" i="3" s="1"/>
  <c r="J104" i="3" s="1"/>
  <c r="R522" i="3"/>
  <c r="BK589" i="3"/>
  <c r="J589" i="3" s="1"/>
  <c r="J105" i="3" s="1"/>
  <c r="T589" i="3"/>
  <c r="P684" i="3"/>
  <c r="BK692" i="3"/>
  <c r="J692" i="3" s="1"/>
  <c r="J107" i="3" s="1"/>
  <c r="R692" i="3"/>
  <c r="BK783" i="3"/>
  <c r="J783" i="3"/>
  <c r="J108" i="3" s="1"/>
  <c r="R783" i="3"/>
  <c r="BK799" i="3"/>
  <c r="J799" i="3" s="1"/>
  <c r="J111" i="3" s="1"/>
  <c r="R799" i="3"/>
  <c r="BK834" i="3"/>
  <c r="J834" i="3" s="1"/>
  <c r="J112" i="3" s="1"/>
  <c r="R834" i="3"/>
  <c r="BK926" i="3"/>
  <c r="J926" i="3" s="1"/>
  <c r="J113" i="3" s="1"/>
  <c r="R926" i="3"/>
  <c r="BK982" i="3"/>
  <c r="J982" i="3"/>
  <c r="J114" i="3" s="1"/>
  <c r="T982" i="3"/>
  <c r="R995" i="3"/>
  <c r="BK1006" i="3"/>
  <c r="J1006" i="3"/>
  <c r="J116" i="3" s="1"/>
  <c r="T1006" i="3"/>
  <c r="P1065" i="3"/>
  <c r="BK1108" i="3"/>
  <c r="J1108" i="3"/>
  <c r="J118" i="3" s="1"/>
  <c r="R1108" i="3"/>
  <c r="BK1164" i="3"/>
  <c r="J1164" i="3" s="1"/>
  <c r="J119" i="3" s="1"/>
  <c r="T1164" i="3"/>
  <c r="R1296" i="3"/>
  <c r="BK1341" i="3"/>
  <c r="J1341" i="3"/>
  <c r="J121" i="3"/>
  <c r="T1341" i="3"/>
  <c r="T1375" i="3"/>
  <c r="P1411" i="3"/>
  <c r="R1411" i="3"/>
  <c r="BK1450" i="3"/>
  <c r="J1450" i="3" s="1"/>
  <c r="J126" i="3" s="1"/>
  <c r="R1450" i="3"/>
  <c r="T1450" i="3"/>
  <c r="P1462" i="3"/>
  <c r="R1462" i="3"/>
  <c r="P124" i="4"/>
  <c r="R124" i="4"/>
  <c r="R123" i="4"/>
  <c r="R122" i="4" s="1"/>
  <c r="BK144" i="4"/>
  <c r="J144" i="4" s="1"/>
  <c r="J100" i="4" s="1"/>
  <c r="P144" i="4"/>
  <c r="T144" i="4"/>
  <c r="BK163" i="4"/>
  <c r="J163" i="4" s="1"/>
  <c r="J101" i="4" s="1"/>
  <c r="P163" i="4"/>
  <c r="T163" i="4"/>
  <c r="BK138" i="2"/>
  <c r="J138" i="2" s="1"/>
  <c r="J98" i="2" s="1"/>
  <c r="BK199" i="2"/>
  <c r="J199" i="2" s="1"/>
  <c r="J102" i="2" s="1"/>
  <c r="BK1369" i="3"/>
  <c r="J1369" i="3" s="1"/>
  <c r="J122" i="3" s="1"/>
  <c r="BK1405" i="3"/>
  <c r="J1405" i="3"/>
  <c r="J124" i="3"/>
  <c r="BK325" i="2"/>
  <c r="J325" i="2" s="1"/>
  <c r="J106" i="2" s="1"/>
  <c r="BK151" i="3"/>
  <c r="J151" i="3" s="1"/>
  <c r="J98" i="3" s="1"/>
  <c r="BK795" i="3"/>
  <c r="J795" i="3" s="1"/>
  <c r="J109" i="3" s="1"/>
  <c r="BK1536" i="3"/>
  <c r="J1536" i="3"/>
  <c r="J129" i="3"/>
  <c r="BK139" i="4"/>
  <c r="J139" i="4" s="1"/>
  <c r="J99" i="4" s="1"/>
  <c r="BK175" i="4"/>
  <c r="J175" i="4" s="1"/>
  <c r="J102" i="4" s="1"/>
  <c r="E85" i="4"/>
  <c r="F92" i="4"/>
  <c r="J116" i="4"/>
  <c r="BE130" i="4"/>
  <c r="BE132" i="4"/>
  <c r="BE145" i="4"/>
  <c r="BE149" i="4"/>
  <c r="BE164" i="4"/>
  <c r="BE168" i="4"/>
  <c r="BE176" i="4"/>
  <c r="BE125" i="4"/>
  <c r="BE134" i="4"/>
  <c r="BE140" i="4"/>
  <c r="BE154" i="4"/>
  <c r="BE159" i="4"/>
  <c r="BE166" i="4"/>
  <c r="BE173" i="4"/>
  <c r="F92" i="3"/>
  <c r="BE216" i="3"/>
  <c r="BE220" i="3"/>
  <c r="BE224" i="3"/>
  <c r="BE229" i="3"/>
  <c r="BE237" i="3"/>
  <c r="BE245" i="3"/>
  <c r="BE254" i="3"/>
  <c r="BE277" i="3"/>
  <c r="BE287" i="3"/>
  <c r="BE295" i="3"/>
  <c r="BE301" i="3"/>
  <c r="BE314" i="3"/>
  <c r="BE320" i="3"/>
  <c r="BE340" i="3"/>
  <c r="BE350" i="3"/>
  <c r="BE355" i="3"/>
  <c r="BE392" i="3"/>
  <c r="BE410" i="3"/>
  <c r="BE416" i="3"/>
  <c r="BE418" i="3"/>
  <c r="BE430" i="3"/>
  <c r="BE442" i="3"/>
  <c r="BE458" i="3"/>
  <c r="BE463" i="3"/>
  <c r="BE468" i="3"/>
  <c r="BE470" i="3"/>
  <c r="BE495" i="3"/>
  <c r="BE501" i="3"/>
  <c r="BE512" i="3"/>
  <c r="BE518" i="3"/>
  <c r="BE528" i="3"/>
  <c r="BE535" i="3"/>
  <c r="BE554" i="3"/>
  <c r="BE560" i="3"/>
  <c r="BE570" i="3"/>
  <c r="BE578" i="3"/>
  <c r="BE581" i="3"/>
  <c r="BE586" i="3"/>
  <c r="BE590" i="3"/>
  <c r="BE598" i="3"/>
  <c r="BE605" i="3"/>
  <c r="BE625" i="3"/>
  <c r="BE640" i="3"/>
  <c r="BE653" i="3"/>
  <c r="BE659" i="3"/>
  <c r="BE679" i="3"/>
  <c r="BE697" i="3"/>
  <c r="BE715" i="3"/>
  <c r="BE717" i="3"/>
  <c r="BE719" i="3"/>
  <c r="BE726" i="3"/>
  <c r="BE730" i="3"/>
  <c r="BE737" i="3"/>
  <c r="BE747" i="3"/>
  <c r="BE768" i="3"/>
  <c r="BE781" i="3"/>
  <c r="BE784" i="3"/>
  <c r="BE793" i="3"/>
  <c r="BE800" i="3"/>
  <c r="BE821" i="3"/>
  <c r="BE832" i="3"/>
  <c r="BE842" i="3"/>
  <c r="BE856" i="3"/>
  <c r="BE862" i="3"/>
  <c r="BE886" i="3"/>
  <c r="BE898" i="3"/>
  <c r="BE903" i="3"/>
  <c r="BE912" i="3"/>
  <c r="BE927" i="3"/>
  <c r="BE938" i="3"/>
  <c r="BE941" i="3"/>
  <c r="BE955" i="3"/>
  <c r="BE960" i="3"/>
  <c r="BE970" i="3"/>
  <c r="BE972" i="3"/>
  <c r="BE983" i="3"/>
  <c r="BE993" i="3"/>
  <c r="BE1004" i="3"/>
  <c r="BE1007" i="3"/>
  <c r="BE1012" i="3"/>
  <c r="BE1024" i="3"/>
  <c r="BE1029" i="3"/>
  <c r="BE1036" i="3"/>
  <c r="BE1045" i="3"/>
  <c r="BE1066" i="3"/>
  <c r="BE1068" i="3"/>
  <c r="BE1090" i="3"/>
  <c r="BE1104" i="3"/>
  <c r="BE1106" i="3"/>
  <c r="BE1121" i="3"/>
  <c r="BE1123" i="3"/>
  <c r="BE1129" i="3"/>
  <c r="BE1133" i="3"/>
  <c r="BE1137" i="3"/>
  <c r="BE1139" i="3"/>
  <c r="BE1145" i="3"/>
  <c r="BE1149" i="3"/>
  <c r="BE1153" i="3"/>
  <c r="BE1155" i="3"/>
  <c r="BE1160" i="3"/>
  <c r="BE1162" i="3"/>
  <c r="BE1169" i="3"/>
  <c r="BE1171" i="3"/>
  <c r="BE1175" i="3"/>
  <c r="BE1183" i="3"/>
  <c r="BE1193" i="3"/>
  <c r="BE1195" i="3"/>
  <c r="BE1203" i="3"/>
  <c r="BE1209" i="3"/>
  <c r="BE1220" i="3"/>
  <c r="BE1227" i="3"/>
  <c r="BE1232" i="3"/>
  <c r="BE1247" i="3"/>
  <c r="BE1267" i="3"/>
  <c r="BE1271" i="3"/>
  <c r="BE1280" i="3"/>
  <c r="BE1282" i="3"/>
  <c r="BE1311" i="3"/>
  <c r="BE1316" i="3"/>
  <c r="BE1332" i="3"/>
  <c r="BE1339" i="3"/>
  <c r="BE1342" i="3"/>
  <c r="BE1356" i="3"/>
  <c r="BE1364" i="3"/>
  <c r="BE1367" i="3"/>
  <c r="BE1370" i="3"/>
  <c r="BE1382" i="3"/>
  <c r="BE1388" i="3"/>
  <c r="BE1403" i="3"/>
  <c r="BE1406" i="3"/>
  <c r="BE1412" i="3"/>
  <c r="BE1434" i="3"/>
  <c r="BE1451" i="3"/>
  <c r="BE1460" i="3"/>
  <c r="BE1463" i="3"/>
  <c r="BE1469" i="3"/>
  <c r="BE1471" i="3"/>
  <c r="BE1473" i="3"/>
  <c r="BE1475" i="3"/>
  <c r="BE1479" i="3"/>
  <c r="BE1481" i="3"/>
  <c r="BE1483" i="3"/>
  <c r="BE1487" i="3"/>
  <c r="BE1489" i="3"/>
  <c r="BE1491" i="3"/>
  <c r="BE1495" i="3"/>
  <c r="BE1497" i="3"/>
  <c r="BE1503" i="3"/>
  <c r="BE1505" i="3"/>
  <c r="BE1509" i="3"/>
  <c r="BE1511" i="3"/>
  <c r="BE1513" i="3"/>
  <c r="BE1515" i="3"/>
  <c r="BE1519" i="3"/>
  <c r="BE1521" i="3"/>
  <c r="BE1525" i="3"/>
  <c r="BE1527" i="3"/>
  <c r="BE1529" i="3"/>
  <c r="BE1531" i="3"/>
  <c r="BE1533" i="3"/>
  <c r="BE1537" i="3"/>
  <c r="E139" i="3"/>
  <c r="J143" i="3"/>
  <c r="BE152" i="3"/>
  <c r="BE168" i="3"/>
  <c r="BE186" i="3"/>
  <c r="BE191" i="3"/>
  <c r="BE196" i="3"/>
  <c r="BE201" i="3"/>
  <c r="BE205" i="3"/>
  <c r="BE207" i="3"/>
  <c r="BE212" i="3"/>
  <c r="BE232" i="3"/>
  <c r="BE256" i="3"/>
  <c r="BE261" i="3"/>
  <c r="BE269" i="3"/>
  <c r="BE280" i="3"/>
  <c r="BE310" i="3"/>
  <c r="BE325" i="3"/>
  <c r="BE330" i="3"/>
  <c r="BE335" i="3"/>
  <c r="BE345" i="3"/>
  <c r="BE360" i="3"/>
  <c r="BE376" i="3"/>
  <c r="BE378" i="3"/>
  <c r="BE386" i="3"/>
  <c r="BE398" i="3"/>
  <c r="BE404" i="3"/>
  <c r="BE423" i="3"/>
  <c r="BE433" i="3"/>
  <c r="BE440" i="3"/>
  <c r="BE447" i="3"/>
  <c r="BE452" i="3"/>
  <c r="BE454" i="3"/>
  <c r="BE456" i="3"/>
  <c r="BE479" i="3"/>
  <c r="BE488" i="3"/>
  <c r="BE490" i="3"/>
  <c r="BE506" i="3"/>
  <c r="BE523" i="3"/>
  <c r="BE540" i="3"/>
  <c r="BE545" i="3"/>
  <c r="BE565" i="3"/>
  <c r="BE573" i="3"/>
  <c r="BE613" i="3"/>
  <c r="BE618" i="3"/>
  <c r="BE631" i="3"/>
  <c r="BE634" i="3"/>
  <c r="BE643" i="3"/>
  <c r="BE647" i="3"/>
  <c r="BE670" i="3"/>
  <c r="BE685" i="3"/>
  <c r="BE690" i="3"/>
  <c r="BE693" i="3"/>
  <c r="BE700" i="3"/>
  <c r="BE704" i="3"/>
  <c r="BE706" i="3"/>
  <c r="BE710" i="3"/>
  <c r="BE724" i="3"/>
  <c r="BE735" i="3"/>
  <c r="BE742" i="3"/>
  <c r="BE749" i="3"/>
  <c r="BE754" i="3"/>
  <c r="BE759" i="3"/>
  <c r="BE774" i="3"/>
  <c r="BE786" i="3"/>
  <c r="BE788" i="3"/>
  <c r="BE796" i="3"/>
  <c r="BE805" i="3"/>
  <c r="BE808" i="3"/>
  <c r="BE813" i="3"/>
  <c r="BE816" i="3"/>
  <c r="BE824" i="3"/>
  <c r="BE829" i="3"/>
  <c r="BE835" i="3"/>
  <c r="BE845" i="3"/>
  <c r="BE850" i="3"/>
  <c r="BE869" i="3"/>
  <c r="BE872" i="3"/>
  <c r="BE883" i="3"/>
  <c r="BE895" i="3"/>
  <c r="BE905" i="3"/>
  <c r="BE910" i="3"/>
  <c r="BE921" i="3"/>
  <c r="BE924" i="3"/>
  <c r="BE946" i="3"/>
  <c r="BE949" i="3"/>
  <c r="BE963" i="3"/>
  <c r="BE977" i="3"/>
  <c r="BE980" i="3"/>
  <c r="BE988" i="3"/>
  <c r="BE996" i="3"/>
  <c r="BE1001" i="3"/>
  <c r="BE1017" i="3"/>
  <c r="BE1052" i="3"/>
  <c r="BE1063" i="3"/>
  <c r="BE1074" i="3"/>
  <c r="BE1080" i="3"/>
  <c r="BE1082" i="3"/>
  <c r="BE1109" i="3"/>
  <c r="BE1114" i="3"/>
  <c r="BE1116" i="3"/>
  <c r="BE1127" i="3"/>
  <c r="BE1131" i="3"/>
  <c r="BE1135" i="3"/>
  <c r="BE1143" i="3"/>
  <c r="BE1147" i="3"/>
  <c r="BE1151" i="3"/>
  <c r="BE1165" i="3"/>
  <c r="BE1167" i="3"/>
  <c r="BE1173" i="3"/>
  <c r="BE1177" i="3"/>
  <c r="BE1179" i="3"/>
  <c r="BE1181" i="3"/>
  <c r="BE1188" i="3"/>
  <c r="BE1201" i="3"/>
  <c r="BE1211" i="3"/>
  <c r="BE1262" i="3"/>
  <c r="BE1275" i="3"/>
  <c r="BE1284" i="3"/>
  <c r="BE1289" i="3"/>
  <c r="BE1294" i="3"/>
  <c r="BE1297" i="3"/>
  <c r="BE1304" i="3"/>
  <c r="BE1321" i="3"/>
  <c r="BE1329" i="3"/>
  <c r="BE1349" i="3"/>
  <c r="BE1376" i="3"/>
  <c r="BE1394" i="3"/>
  <c r="BE1400" i="3"/>
  <c r="BE1423" i="3"/>
  <c r="BE1445" i="3"/>
  <c r="BE1456" i="3"/>
  <c r="BE1465" i="3"/>
  <c r="BE1467" i="3"/>
  <c r="BE1477" i="3"/>
  <c r="BE1485" i="3"/>
  <c r="BE1493" i="3"/>
  <c r="BE1499" i="3"/>
  <c r="BE1501" i="3"/>
  <c r="BE1507" i="3"/>
  <c r="BE1517" i="3"/>
  <c r="BE1523" i="3"/>
  <c r="BE160" i="3"/>
  <c r="BE164" i="3"/>
  <c r="BE172" i="3"/>
  <c r="BE177" i="3"/>
  <c r="BE181" i="3"/>
  <c r="BE579" i="2"/>
  <c r="BE590" i="2"/>
  <c r="BE594" i="2"/>
  <c r="BE566" i="2"/>
  <c r="BE574" i="2"/>
  <c r="J89" i="2"/>
  <c r="F133" i="2"/>
  <c r="BE147" i="2"/>
  <c r="BE152" i="2"/>
  <c r="BE157" i="2"/>
  <c r="BE162" i="2"/>
  <c r="BE166" i="2"/>
  <c r="BE180" i="2"/>
  <c r="BE182" i="2"/>
  <c r="BE192" i="2"/>
  <c r="BE206" i="2"/>
  <c r="BE213" i="2"/>
  <c r="BE230" i="2"/>
  <c r="BE239" i="2"/>
  <c r="BE245" i="2"/>
  <c r="BE254" i="2"/>
  <c r="BE266" i="2"/>
  <c r="BE270" i="2"/>
  <c r="BE293" i="2"/>
  <c r="BE298" i="2"/>
  <c r="BE318" i="2"/>
  <c r="BE323" i="2"/>
  <c r="BE330" i="2"/>
  <c r="BE335" i="2"/>
  <c r="BE338" i="2"/>
  <c r="BE351" i="2"/>
  <c r="BE361" i="2"/>
  <c r="BE366" i="2"/>
  <c r="BE369" i="2"/>
  <c r="BE376" i="2"/>
  <c r="BE383" i="2"/>
  <c r="BE396" i="2"/>
  <c r="BE408" i="2"/>
  <c r="BE413" i="2"/>
  <c r="BE426" i="2"/>
  <c r="BE430" i="2"/>
  <c r="BE436" i="2"/>
  <c r="BE438" i="2"/>
  <c r="BE446" i="2"/>
  <c r="BE452" i="2"/>
  <c r="BE454" i="2"/>
  <c r="BE456" i="2"/>
  <c r="BE461" i="2"/>
  <c r="BE468" i="2"/>
  <c r="BE471" i="2"/>
  <c r="BE476" i="2"/>
  <c r="BE481" i="2"/>
  <c r="BE488" i="2"/>
  <c r="BE495" i="2"/>
  <c r="BE500" i="2"/>
  <c r="BE516" i="2"/>
  <c r="BE553" i="2"/>
  <c r="BE563" i="2"/>
  <c r="BE584" i="2"/>
  <c r="BE592" i="2"/>
  <c r="BE596" i="2"/>
  <c r="BE598" i="2"/>
  <c r="E85" i="2"/>
  <c r="BE139" i="2"/>
  <c r="BE169" i="2"/>
  <c r="BE174" i="2"/>
  <c r="BE187" i="2"/>
  <c r="BE197" i="2"/>
  <c r="BE200" i="2"/>
  <c r="BE219" i="2"/>
  <c r="BE224" i="2"/>
  <c r="BE234" i="2"/>
  <c r="BE248" i="2"/>
  <c r="BE257" i="2"/>
  <c r="BE263" i="2"/>
  <c r="BE274" i="2"/>
  <c r="BE283" i="2"/>
  <c r="BE303" i="2"/>
  <c r="BE308" i="2"/>
  <c r="BE314" i="2"/>
  <c r="BE316" i="2"/>
  <c r="BE326" i="2"/>
  <c r="BE343" i="2"/>
  <c r="BE348" i="2"/>
  <c r="BE358" i="2"/>
  <c r="BE374" i="2"/>
  <c r="BE381" i="2"/>
  <c r="BE386" i="2"/>
  <c r="BE391" i="2"/>
  <c r="BE393" i="2"/>
  <c r="BE405" i="2"/>
  <c r="BE421" i="2"/>
  <c r="BE423" i="2"/>
  <c r="BE432" i="2"/>
  <c r="BE434" i="2"/>
  <c r="BE440" i="2"/>
  <c r="BE442" i="2"/>
  <c r="BE448" i="2"/>
  <c r="BE450" i="2"/>
  <c r="BE466" i="2"/>
  <c r="BE504" i="2"/>
  <c r="BE508" i="2"/>
  <c r="BE512" i="2"/>
  <c r="BE520" i="2"/>
  <c r="BE523" i="2"/>
  <c r="BE533" i="2"/>
  <c r="BE543" i="2"/>
  <c r="BE569" i="2"/>
  <c r="F34" i="2"/>
  <c r="BA95" i="1" s="1"/>
  <c r="F37" i="2"/>
  <c r="BD95" i="1" s="1"/>
  <c r="F34" i="3"/>
  <c r="BA96" i="1" s="1"/>
  <c r="J34" i="3"/>
  <c r="AW96" i="1" s="1"/>
  <c r="F37" i="3"/>
  <c r="BD96" i="1" s="1"/>
  <c r="F34" i="4"/>
  <c r="BA97" i="1" s="1"/>
  <c r="F35" i="2"/>
  <c r="BB95" i="1" s="1"/>
  <c r="J34" i="2"/>
  <c r="AW95" i="1" s="1"/>
  <c r="F36" i="2"/>
  <c r="BC95" i="1" s="1"/>
  <c r="F36" i="3"/>
  <c r="BC96" i="1" s="1"/>
  <c r="F35" i="3"/>
  <c r="BB96" i="1" s="1"/>
  <c r="F35" i="4"/>
  <c r="BB97" i="1" s="1"/>
  <c r="F37" i="4"/>
  <c r="BD97" i="1" s="1"/>
  <c r="F36" i="4"/>
  <c r="BC97" i="1" s="1"/>
  <c r="J34" i="4"/>
  <c r="AW97" i="1" s="1"/>
  <c r="R798" i="3" l="1"/>
  <c r="BK123" i="4"/>
  <c r="J123" i="4" s="1"/>
  <c r="J97" i="4" s="1"/>
  <c r="T798" i="3"/>
  <c r="T158" i="3"/>
  <c r="T149" i="3"/>
  <c r="P328" i="2"/>
  <c r="P123" i="4"/>
  <c r="P122" i="4"/>
  <c r="AU97" i="1" s="1"/>
  <c r="R158" i="3"/>
  <c r="R149" i="3" s="1"/>
  <c r="R328" i="2"/>
  <c r="R145" i="2"/>
  <c r="R136" i="2"/>
  <c r="T123" i="4"/>
  <c r="T122" i="4"/>
  <c r="P798" i="3"/>
  <c r="P158" i="3"/>
  <c r="T328" i="2"/>
  <c r="T136" i="2" s="1"/>
  <c r="P145" i="2"/>
  <c r="BK137" i="2"/>
  <c r="J137" i="2" s="1"/>
  <c r="J97" i="2" s="1"/>
  <c r="BK145" i="2"/>
  <c r="J145" i="2"/>
  <c r="J99" i="2"/>
  <c r="BK328" i="2"/>
  <c r="J328" i="2" s="1"/>
  <c r="J107" i="2" s="1"/>
  <c r="BK158" i="3"/>
  <c r="J158" i="3"/>
  <c r="J99" i="3" s="1"/>
  <c r="BK798" i="3"/>
  <c r="J798" i="3"/>
  <c r="J110" i="3"/>
  <c r="J124" i="4"/>
  <c r="J98" i="4"/>
  <c r="BK150" i="3"/>
  <c r="J150" i="3"/>
  <c r="J97" i="3"/>
  <c r="BK1535" i="3"/>
  <c r="J1535" i="3"/>
  <c r="J128" i="3"/>
  <c r="J33" i="3"/>
  <c r="AV96" i="1" s="1"/>
  <c r="AT96" i="1" s="1"/>
  <c r="F33" i="2"/>
  <c r="AZ95" i="1" s="1"/>
  <c r="F33" i="3"/>
  <c r="AZ96" i="1" s="1"/>
  <c r="J33" i="2"/>
  <c r="AV95" i="1" s="1"/>
  <c r="AT95" i="1" s="1"/>
  <c r="J33" i="4"/>
  <c r="AV97" i="1" s="1"/>
  <c r="AT97" i="1" s="1"/>
  <c r="F33" i="4"/>
  <c r="AZ97" i="1"/>
  <c r="BA94" i="1"/>
  <c r="AW94" i="1" s="1"/>
  <c r="AK30" i="1" s="1"/>
  <c r="BD94" i="1"/>
  <c r="W33" i="1" s="1"/>
  <c r="BC94" i="1"/>
  <c r="W32" i="1"/>
  <c r="BB94" i="1"/>
  <c r="AX94" i="1" s="1"/>
  <c r="P136" i="2" l="1"/>
  <c r="AU95" i="1" s="1"/>
  <c r="P149" i="3"/>
  <c r="AU96" i="1" s="1"/>
  <c r="AU94" i="1" s="1"/>
  <c r="BK136" i="2"/>
  <c r="J136" i="2"/>
  <c r="J96" i="2"/>
  <c r="BK149" i="3"/>
  <c r="J149" i="3" s="1"/>
  <c r="J96" i="3" s="1"/>
  <c r="BK122" i="4"/>
  <c r="J122" i="4"/>
  <c r="J96" i="4"/>
  <c r="AY94" i="1"/>
  <c r="W31" i="1"/>
  <c r="AZ94" i="1"/>
  <c r="AV94" i="1" s="1"/>
  <c r="AK29" i="1" s="1"/>
  <c r="W30" i="1"/>
  <c r="J30" i="4" l="1"/>
  <c r="AG97" i="1"/>
  <c r="J30" i="2"/>
  <c r="AG95" i="1" s="1"/>
  <c r="J30" i="3"/>
  <c r="AG96" i="1" s="1"/>
  <c r="W29" i="1"/>
  <c r="AT94" i="1"/>
  <c r="J39" i="4" l="1"/>
  <c r="J39" i="2"/>
  <c r="J39" i="3"/>
  <c r="AN96" i="1"/>
  <c r="AN95" i="1"/>
  <c r="AN97" i="1"/>
  <c r="AG94" i="1"/>
  <c r="AK26" i="1" s="1"/>
  <c r="AK35" i="1" l="1"/>
  <c r="AN94" i="1"/>
</calcChain>
</file>

<file path=xl/sharedStrings.xml><?xml version="1.0" encoding="utf-8"?>
<sst xmlns="http://schemas.openxmlformats.org/spreadsheetml/2006/main" count="18318" uniqueCount="2238">
  <si>
    <t>Export Komplet</t>
  </si>
  <si>
    <t/>
  </si>
  <si>
    <t>2.0</t>
  </si>
  <si>
    <t>ZAMOK</t>
  </si>
  <si>
    <t>False</t>
  </si>
  <si>
    <t>{397e35a3-022b-4266-8ba5-9b0c605faa28}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</si>
  <si>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</si>
  <si>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</si>
  <si>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</si>
  <si>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</si>
  <si>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</si>
  <si>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</si>
  <si>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</si>
  <si>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</si>
  <si>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2024-45a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</si>
  <si>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</si>
  <si>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</si>
  <si>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DĚTSKÁ SKUPINA PŘI MŠ HUSOVA</t>
  </si>
  <si>
    <t>KSO:</t>
  </si>
  <si>
    <t>CC-CZ:</t>
  </si>
  <si>
    <t>Místo:</t>
  </si>
  <si>
    <t>E. F. Buriana 680</t>
  </si>
  <si>
    <t>Datum:</t>
  </si>
  <si>
    <t>16. 6. 2024</t>
  </si>
  <si>
    <t>Zadavatel:</t>
  </si>
  <si>
    <t>IČ:</t>
  </si>
  <si>
    <t>Město Náměšť nad Oslavou</t>
  </si>
  <si>
    <t>DIČ:</t>
  </si>
  <si>
    <t>Uchazeč:</t>
  </si>
  <si>
    <t>Vyplň údaj</t>
  </si>
  <si>
    <t>Projektant:</t>
  </si>
  <si>
    <t>Quality Group s.r.o.</t>
  </si>
  <si>
    <t>True</t>
  </si>
  <si>
    <t>Zpracovatel:</t>
  </si>
  <si>
    <t>Kupka / Kalkulio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</si>
  <si>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</si>
  <si>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</si>
  <si>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</si>
  <si>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</si>
  <si>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</si>
  <si>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</si>
  <si>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</si>
  <si>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</si>
  <si>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</si>
  <si>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</si>
  <si>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</si>
  <si>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</si>
  <si>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</si>
  <si>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</si>
  <si>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</si>
  <si>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</si>
  <si>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</si>
  <si>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</si>
  <si>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</si>
  <si>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</si>
  <si>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</si>
  <si>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</si>
  <si>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</si>
  <si>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</si>
  <si>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</si>
  <si>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</si>
  <si>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</si>
  <si>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</si>
  <si>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</si>
  <si>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</si>
  <si>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</si>
  <si>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</si>
  <si>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</si>
  <si>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</si>
  <si>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</si>
  <si>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</si>
  <si>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</si>
  <si>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</si>
  <si>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</si>
  <si>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</si>
  <si>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</si>
  <si>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</si>
  <si>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</si>
  <si>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</si>
  <si>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</si>
  <si>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</si>
  <si>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D.101a</t>
  </si>
  <si>
    <t>STA</t>
  </si>
  <si>
    <t>1</t>
  </si>
  <si>
    <t>{178f7da5-c14c-4888-916a-b15a1c2f1bbe}</t>
  </si>
  <si>
    <t>2</t>
  </si>
  <si>
    <t>D.101b</t>
  </si>
  <si>
    <t>{7cf3981c-72e7-4133-ae02-1a63fc7a1437}</t>
  </si>
  <si>
    <t>D.209</t>
  </si>
  <si>
    <t>{db5c6dd4-b135-467d-b86b-0b439b6fd8ff}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</si>
  <si>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</si>
  <si>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</si>
  <si>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</si>
  <si>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</si>
  <si>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</si>
  <si>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</si>
  <si>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</si>
  <si>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Ostatní - Ostatní</t>
  </si>
  <si>
    <t xml:space="preserve">    00 - POZNÁMKA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</si>
  <si>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</si>
  <si>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</si>
  <si>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</si>
  <si>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</si>
  <si>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</si>
  <si>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</si>
  <si>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</si>
  <si>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</si>
  <si>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</si>
  <si>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</si>
  <si>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</si>
  <si>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</si>
  <si>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</si>
  <si>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</si>
  <si>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</si>
  <si>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</si>
  <si>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784 - Dokončovací práce - malby a tapety</t>
  </si>
  <si>
    <t xml:space="preserve">    790 - Ostatní konstrukce a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</si>
  <si>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</si>
  <si>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</si>
  <si>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</si>
  <si>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</si>
  <si>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</si>
  <si>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</si>
  <si>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</si>
  <si>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</si>
  <si>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</si>
  <si>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</si>
  <si>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</si>
  <si>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</si>
  <si>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</si>
  <si>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Ostatní</t>
  </si>
  <si>
    <t>4</t>
  </si>
  <si>
    <t>ROZPOCET</t>
  </si>
  <si>
    <t>00</t>
  </si>
  <si>
    <t>POZNÁMKA</t>
  </si>
  <si>
    <t>K</t>
  </si>
  <si>
    <t>....</t>
  </si>
  <si>
    <t>Popisová položka</t>
  </si>
  <si>
    <t>512</t>
  </si>
  <si>
    <t>1211555667</t>
  </si>
  <si>
    <t>PP</t>
  </si>
  <si>
    <t>VV</t>
  </si>
  <si>
    <t>"Položkový rozpočet, včetně výkazu výměr, je zpracován na základě společného stupně dokumentace pro územní rozhodnutí a stavební povolení"</t>
  </si>
  <si>
    <t>"Tato dokumentace nenahrazuje dokumentaci pro provedení stavby, ani položkový rozpočet na základě této zpracovaný"</t>
  </si>
  <si>
    <t>Součet</t>
  </si>
  <si>
    <t>HSV</t>
  </si>
  <si>
    <t>Práce a dodávky HSV</t>
  </si>
  <si>
    <t>Zemní práce</t>
  </si>
  <si>
    <t>131251104</t>
  </si>
  <si>
    <t>Hloubení jam nezapažených v hornině třídy těžitelnosti I skupiny 3 objem do 500 m3 strojně</t>
  </si>
  <si>
    <t>m3</t>
  </si>
  <si>
    <t>CS ÚRS 2024 01</t>
  </si>
  <si>
    <t>-103359248</t>
  </si>
  <si>
    <t>Hloubení nezapažených jam a zářezů strojně s urovnáním dna do předepsaného profilu a spádu v hornině třídy těžitelnosti I skupiny 3 přes 100 do 500 m3</t>
  </si>
  <si>
    <t>"Hloubení jam a rýh v okolí objektu pro potřeby stavebních úprav"</t>
  </si>
  <si>
    <t>18</t>
  </si>
  <si>
    <t>3</t>
  </si>
  <si>
    <t>162751117</t>
  </si>
  <si>
    <t>Vodorovné přemístění přes 9 000 do 10000 m výkopku/sypaniny z horniny třídy těžitelnosti I skupiny 1 až 3</t>
  </si>
  <si>
    <t>152711780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</si>
  <si>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</si>
  <si>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"Přemístění zeminy k zásypům dále nevyužívané na recyklační skládku"</t>
  </si>
  <si>
    <t>162751119</t>
  </si>
  <si>
    <t>Příplatek k vodorovnému přemístění výkopku/sypaniny z horniny třídy těžitelnosti I skupiny 1 až 3 ZKD 1000 m přes 10000 m</t>
  </si>
  <si>
    <t>205007858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</si>
  <si>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</si>
  <si>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"Vzdálenost skládky do 20 km"</t>
  </si>
  <si>
    <t>18*20</t>
  </si>
  <si>
    <t>5</t>
  </si>
  <si>
    <t>171201231</t>
  </si>
  <si>
    <t>Poplatek za uložení zeminy a kamení na recyklační skládce (skládkovné) kód odpadu 17 05 04</t>
  </si>
  <si>
    <t>t</t>
  </si>
  <si>
    <t>-752754849</t>
  </si>
  <si>
    <t>Poplatek za uložení stavebního odpadu na recyklační skládce (skládkovné) zeminy a kamení zatříděného do Katalogu odpadů pod kódem 17 05 04</t>
  </si>
  <si>
    <t>18*1,8</t>
  </si>
  <si>
    <t>6</t>
  </si>
  <si>
    <t>171251201</t>
  </si>
  <si>
    <t>Uložení sypaniny na skládky nebo meziskládky</t>
  </si>
  <si>
    <t>-1294074296</t>
  </si>
  <si>
    <t>Uložení sypaniny na skládky nebo meziskládky bez hutnění s upravením uložené sypaniny do předepsaného tvaru</t>
  </si>
  <si>
    <t>Zakládání</t>
  </si>
  <si>
    <t>7</t>
  </si>
  <si>
    <t>273321511</t>
  </si>
  <si>
    <t>Základové desky ze ŽB bez zvýšených nároků na prostředí tř. C 25/30</t>
  </si>
  <si>
    <t>1317529400</t>
  </si>
  <si>
    <t>Základy z betonu železového (bez výztuže) desky z betonu bez zvláštních nároků na prostředí tř. C 25/30</t>
  </si>
  <si>
    <t>"Nové základové desky"</t>
  </si>
  <si>
    <t>0,1*(7,972*2,197+2,197*(19,722-2,197))</t>
  </si>
  <si>
    <t>8</t>
  </si>
  <si>
    <t>273351121</t>
  </si>
  <si>
    <t>Zřízení bednění základových desek</t>
  </si>
  <si>
    <t>m2</t>
  </si>
  <si>
    <t>227337754</t>
  </si>
  <si>
    <t>Bednění základů desek zřízení</t>
  </si>
  <si>
    <t>"Bednění bočnic základových desek"</t>
  </si>
  <si>
    <t>0,15*(2*2,197+7,972+19,722-2,197)</t>
  </si>
  <si>
    <t>9</t>
  </si>
  <si>
    <t>273351122</t>
  </si>
  <si>
    <t>Odstranění bednění základových desek</t>
  </si>
  <si>
    <t>-1955828916</t>
  </si>
  <si>
    <t>Bednění základů desek odstranění</t>
  </si>
  <si>
    <t>10</t>
  </si>
  <si>
    <t>273362021</t>
  </si>
  <si>
    <t>Výztuž základových desek svařovanými sítěmi Kari</t>
  </si>
  <si>
    <t>1885548526</t>
  </si>
  <si>
    <t>Výztuž základů desek ze svařovaných sítí z drátů typu KARI</t>
  </si>
  <si>
    <t>"Stupeň vyztužení 120 kg/m3"</t>
  </si>
  <si>
    <t>5,602*0,12</t>
  </si>
  <si>
    <t>11</t>
  </si>
  <si>
    <t>274313811</t>
  </si>
  <si>
    <t>Základové pásy z betonu tř. C 25/30</t>
  </si>
  <si>
    <t>-1470564159</t>
  </si>
  <si>
    <t>Základy z betonu prostého pasy betonu kamenem neprokládaného tř. C 25/30</t>
  </si>
  <si>
    <t>"Nové základové pasy"</t>
  </si>
  <si>
    <t>(1,5*0,5+0,5*0,6)*(2+2+18,722+6,972)</t>
  </si>
  <si>
    <t>274351121</t>
  </si>
  <si>
    <t>Zřízení bednění základových pasů rovného</t>
  </si>
  <si>
    <t>-1000275481</t>
  </si>
  <si>
    <t>Bednění základů pasů rovné zřízení</t>
  </si>
  <si>
    <t>"Nové základové pasy (přístavba)"</t>
  </si>
  <si>
    <t>2*((0,5+0,5)*(2+2+18,722+6,972))</t>
  </si>
  <si>
    <t>13</t>
  </si>
  <si>
    <t>274351122</t>
  </si>
  <si>
    <t>Odstranění bednění základových pasů rovného</t>
  </si>
  <si>
    <t>-1966638531</t>
  </si>
  <si>
    <t>Bednění základů pasů rovné odstranění</t>
  </si>
  <si>
    <t>Svislé a kompletní konstrukce</t>
  </si>
  <si>
    <t>14</t>
  </si>
  <si>
    <t>317941125</t>
  </si>
  <si>
    <t>Osazování ocelových válcovaných nosníků na zdivu I, IE, U, UE nebo L č 24 a vyšší nebo výšky přes 220 mm</t>
  </si>
  <si>
    <t>-1208628491</t>
  </si>
  <si>
    <t>Osazování ocelových válcovaných nosníků na zdivu I nebo IE nebo U nebo UE nebo L č. 24 a výše nebo výšky přes 220 mm</t>
  </si>
  <si>
    <t>"Hmotnost HEB 180 pro výpočet 52,6 kg/m"</t>
  </si>
  <si>
    <t>"P11"</t>
  </si>
  <si>
    <t>(52,6*(3,915*(2*2)))*0,001</t>
  </si>
  <si>
    <t>15</t>
  </si>
  <si>
    <t>M</t>
  </si>
  <si>
    <t>13010978</t>
  </si>
  <si>
    <t>ocel profilová jakost S235JR (11 375) průřez HEB 180</t>
  </si>
  <si>
    <t>1925615507</t>
  </si>
  <si>
    <t>Úpravy povrchů, podlahy a osazování výplní</t>
  </si>
  <si>
    <t>16</t>
  </si>
  <si>
    <t>612131300</t>
  </si>
  <si>
    <t>Vápenný postřik vnitřních stěn nanášený strojně</t>
  </si>
  <si>
    <t>-495385706</t>
  </si>
  <si>
    <t>Podkladní a spojovací vrstva vnitřních omítaných ploch vápenný postřik nanášený strojně celoplošně stěn</t>
  </si>
  <si>
    <t>"Penetrace před provedením omítek"</t>
  </si>
  <si>
    <t>"Omítky 1NP (předpoklad nové zdivo + 50% stávajících povrchů stěn)"</t>
  </si>
  <si>
    <t>0,5*(3,1*(2*19,26+2*19,27+4*5,81+26*4,69+6*2,064+2*19,26+2*19,27+2*3,21+4*2,41+2*0,89+3*1,88+4*2,175+2*3,115))</t>
  </si>
  <si>
    <t>17</t>
  </si>
  <si>
    <t>612321141</t>
  </si>
  <si>
    <t>Vápenocementová omítka štuková dvouvrstvá vnitřních stěn nanášená ručně</t>
  </si>
  <si>
    <t>-296442786</t>
  </si>
  <si>
    <t>Omítka vápenocementová vnitřních ploch nanášená ručně dvouvrstvá, tloušťky jádrové omítky do 10 mm a tloušťky štuku do 3 mm štuková svislých konstrukcí stěn</t>
  </si>
  <si>
    <t>612321191</t>
  </si>
  <si>
    <t>Příplatek k vápenocementové omítce vnitřních stěn za každých dalších 5 mm tloušťky ručně</t>
  </si>
  <si>
    <t>-1799065798</t>
  </si>
  <si>
    <t>Omítka vápenocementová vnitřních ploch nanášená ručně Příplatek k cenám za každých dalších i započatých 5 mm tloušťky omítky přes 10 mm stěn</t>
  </si>
  <si>
    <t>"Požadovaná tl omítky 15 mm"</t>
  </si>
  <si>
    <t>19</t>
  </si>
  <si>
    <t>619996117</t>
  </si>
  <si>
    <t>Ochrana podlahy obedněním z OSB desek</t>
  </si>
  <si>
    <t>1299361098</t>
  </si>
  <si>
    <t>Ochrana stavebních konstrukcí a samostatných prvků včetně pozdějšího odstranění obedněním z OSB desek podlahy</t>
  </si>
  <si>
    <t>521,71</t>
  </si>
  <si>
    <t>20</t>
  </si>
  <si>
    <t>622151031.RR01</t>
  </si>
  <si>
    <t>Penetrační nátěr vnějších tenkovrstvých omítek stěn organický vhodný pod omítku silikon pryskyřičnou</t>
  </si>
  <si>
    <t>Odvozeno od CS ÚRS 2024 01</t>
  </si>
  <si>
    <t>-338231667</t>
  </si>
  <si>
    <t>"Fasády objektu ST1, ST2 a ST6"</t>
  </si>
  <si>
    <t>142,402</t>
  </si>
  <si>
    <t>622211021</t>
  </si>
  <si>
    <t>Montáž kontaktního zateplení vnějších stěn lepením a mechanickým kotvením polystyrénových desek do betonu a zdiva tl přes 80 do 120 mm</t>
  </si>
  <si>
    <t>1043661163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</si>
  <si>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80 do 120 mm</t>
  </si>
  <si>
    <t>"Včetně veškerých systémových lišt a prvků"</t>
  </si>
  <si>
    <t>"Úprava soklu ST3"</t>
  </si>
  <si>
    <t>(39+12,3+39,6)*1,5+(1,95+6,58+13,6+6,65)*1,2</t>
  </si>
  <si>
    <t>22</t>
  </si>
  <si>
    <t>28376355</t>
  </si>
  <si>
    <t>deska perimetrická pro zateplení spodních staveb 200kPa λ=0,034 tl 120mm</t>
  </si>
  <si>
    <t>-418335554</t>
  </si>
  <si>
    <t>170,886*1,05 'Přepočtené koeficientem množství</t>
  </si>
  <si>
    <t>23</t>
  </si>
  <si>
    <t>-976567292</t>
  </si>
  <si>
    <t>24</t>
  </si>
  <si>
    <t>28376017</t>
  </si>
  <si>
    <t>deska perimetrická fasádní soklová 150kPa λ=0,035 tl 100mm</t>
  </si>
  <si>
    <t>89322552</t>
  </si>
  <si>
    <t>25</t>
  </si>
  <si>
    <t>622221021</t>
  </si>
  <si>
    <t>Montáž kontaktního zateplení vnějších stěn lepením a mechanickým kotvením TI z minerální vlny s podélnou orientací do zdiva a betonu tl přes 80 do 120 mm</t>
  </si>
  <si>
    <t>1462883704</t>
  </si>
  <si>
    <t>Montáž kontaktního zateplení lepením a mechanickým kotvením z desek minerální vlny s podélnou orientací vláken nebo kombinovaných (dodávka ve specifikaci) na vnější stěny, na podklad betonový nebo z lehčeného betonu, z tvárnic keramických nebo vápenopískových, tloušťky desek přes 80 do 120 mm</t>
  </si>
  <si>
    <t>"Fasáda objektu ST1"</t>
  </si>
  <si>
    <t>2*142,402</t>
  </si>
  <si>
    <t>26</t>
  </si>
  <si>
    <t>63152264</t>
  </si>
  <si>
    <t>deska tepelně izolační minerální kontaktních fasád podélné vlákno λ=0,034 tl 120mm</t>
  </si>
  <si>
    <t>1235607728</t>
  </si>
  <si>
    <t>284,804*1,05 'Přepočtené koeficientem množství</t>
  </si>
  <si>
    <t>27</t>
  </si>
  <si>
    <t>622251101</t>
  </si>
  <si>
    <t>Příplatek k cenám kontaktního zateplení vnějších stěn za zápustnou montáž a použití tepelněizolačních zátek z polystyrenu</t>
  </si>
  <si>
    <t>-1951692600</t>
  </si>
  <si>
    <t>Montáž kontaktního zateplení lepením a mechanickým kotvením Příplatek k cenám za zápustnou montáž kotev s použitím tepelněizolačních zátek na vnější stěny z polystyrenu</t>
  </si>
  <si>
    <t>170,886+170,886</t>
  </si>
  <si>
    <t>28</t>
  </si>
  <si>
    <t>622251105</t>
  </si>
  <si>
    <t>Příplatek k cenám kontaktního zateplení vnějších stěn za zápustnou montáž a použití tepelněizolačních zátek z minerální vlny</t>
  </si>
  <si>
    <t>-420610892</t>
  </si>
  <si>
    <t>Montáž kontaktního zateplení lepením a mechanickým kotvením Příplatek k cenám za zápustnou montáž kotev s použitím tepelněizolačních zátek na vnější stěny z minerální vlny</t>
  </si>
  <si>
    <t>284,804</t>
  </si>
  <si>
    <t>29</t>
  </si>
  <si>
    <t>622531012.RR01</t>
  </si>
  <si>
    <t>Tenkovrstvá omítka silikon pryskyřičná se samočistícím efektem zrnitost 1,5 mm vnějších stěn</t>
  </si>
  <si>
    <t>981767178</t>
  </si>
  <si>
    <t>Ostatní konstrukce a práce, bourání</t>
  </si>
  <si>
    <t>30</t>
  </si>
  <si>
    <t>962032241</t>
  </si>
  <si>
    <t>Bourání zdiva z cihel pálených nebo vápenopískových na MC přes 1 m3</t>
  </si>
  <si>
    <t>-2141344439</t>
  </si>
  <si>
    <t>Bourání zdiva nadzákladového z cihel pálených plných nebo lícových nebo vápenopískových, na maltu cementovou, objemu přes 1 m3</t>
  </si>
  <si>
    <t>"Bourání zdiva z CPP"</t>
  </si>
  <si>
    <t>"1NP"</t>
  </si>
  <si>
    <t>0,35*(0,9*2,02+3*14,9+3*1)</t>
  </si>
  <si>
    <t>0,1*3*(2,47+1,6+1+1,815+1,98)</t>
  </si>
  <si>
    <t>0,1*(1,09*2,02+0,8*2,02+0,9*2,02)</t>
  </si>
  <si>
    <t>"Atika"</t>
  </si>
  <si>
    <t>0,6*0,35*(2*39,41+2*11,85)</t>
  </si>
  <si>
    <t>31</t>
  </si>
  <si>
    <t>968062455</t>
  </si>
  <si>
    <t>Vybourání dřevěných dveřních zárubní pl do 2 m2</t>
  </si>
  <si>
    <t>2099125297</t>
  </si>
  <si>
    <t>Vybourání dřevěných rámů oken s křídly, dveřních zárubní, vrat, stěn, ostění nebo obkladů dveřních zárubní, plochy do 2 m2</t>
  </si>
  <si>
    <t>"Bourání stávajících dveří"</t>
  </si>
  <si>
    <t>20*(0,8*1,97)+4*(0,6*1,97)</t>
  </si>
  <si>
    <t>32</t>
  </si>
  <si>
    <t>968062456</t>
  </si>
  <si>
    <t>Vybourání dřevěných dveřních zárubní pl přes 2 m2</t>
  </si>
  <si>
    <t>-905264836</t>
  </si>
  <si>
    <t>Vybourání dřevěných rámů oken s křídly, dveřních zárubní, vrat, stěn, ostění nebo obkladů dveřních zárubní, plochy přes 2 m2</t>
  </si>
  <si>
    <t>1,3*2,1+1,55*2,1+1,3*2,1+2*(1*2,1)</t>
  </si>
  <si>
    <t>33</t>
  </si>
  <si>
    <t>968082017</t>
  </si>
  <si>
    <t>Vybourání plastových rámů oken včetně křídel</t>
  </si>
  <si>
    <t>-1083358590</t>
  </si>
  <si>
    <t>Vybourání plastových rámů oken s křídly, dveřních zárubní, vrat rámu oken s křídly</t>
  </si>
  <si>
    <t>"Bourání stávajících oken"</t>
  </si>
  <si>
    <t>18*(1,45*2,06)+2*(0,85*1,16)+10*(1,445*1,75)+2*(0,9*0,62)</t>
  </si>
  <si>
    <t>34</t>
  </si>
  <si>
    <t>978013161</t>
  </si>
  <si>
    <t>Otlučení (osekání) vnitřní vápenné nebo vápenocementové omítky stěn v rozsahu přes 30 do 50 %</t>
  </si>
  <si>
    <t>-967361552</t>
  </si>
  <si>
    <t>Otlučení vápenných nebo vápenocementových omítek vnitřních ploch stěn s vyškrabáním spar, s očištěním zdiva, v rozsahu přes 30 do 50 %</t>
  </si>
  <si>
    <t>3,1*(2*19,26+2*19,27+4*5,81+26*4,69+6*2,064+2*19,26+2*19,27+2*3,21+4*2,41+2*0,89+3*1,88+4*2,175+2*3,115)</t>
  </si>
  <si>
    <t>997</t>
  </si>
  <si>
    <t>Přesun sutě</t>
  </si>
  <si>
    <t>35</t>
  </si>
  <si>
    <t>997013112</t>
  </si>
  <si>
    <t>Vnitrostaveništní doprava suti a vybouraných hmot pro budovy v přes 6 do 9 m</t>
  </si>
  <si>
    <t>256140972</t>
  </si>
  <si>
    <t>Vnitrostaveništní doprava suti a vybouraných hmot vodorovně do 50 m s naložením základní pro budovy a haly výšky přes 6 do 9 m</t>
  </si>
  <si>
    <t>36</t>
  </si>
  <si>
    <t>997013501</t>
  </si>
  <si>
    <t>Odvoz suti a vybouraných hmot na skládku nebo meziskládku do 1 km se složením</t>
  </si>
  <si>
    <t>-1035953530</t>
  </si>
  <si>
    <t>Odvoz suti a vybouraných hmot na skládku nebo meziskládku se složením, na vzdálenost do 1 km</t>
  </si>
  <si>
    <t>37</t>
  </si>
  <si>
    <t>997013509</t>
  </si>
  <si>
    <t>Příplatek k odvozu suti a vybouraných hmot na skládku ZKD 1 km přes 1 km</t>
  </si>
  <si>
    <t>918089308</t>
  </si>
  <si>
    <t>Odvoz suti a vybouraných hmot na skládku nebo meziskládku se složením, na vzdálenost Příplatek k ceně za každý další započatý 1 km přes 1 km</t>
  </si>
  <si>
    <t>20*125,74</t>
  </si>
  <si>
    <t>38</t>
  </si>
  <si>
    <t>997013871.RR01</t>
  </si>
  <si>
    <t>Poplatek za uložení stavebního odpadu na recyklační skládce (skládkovné) dle platné legislativy</t>
  </si>
  <si>
    <t>565150586</t>
  </si>
  <si>
    <t>998</t>
  </si>
  <si>
    <t>Přesun hmot</t>
  </si>
  <si>
    <t>39</t>
  </si>
  <si>
    <t>998011002</t>
  </si>
  <si>
    <t>Přesun hmot pro budovy zděné v přes 6 do 12 m</t>
  </si>
  <si>
    <t>1138669745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</si>
  <si>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</si>
  <si>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PSV</t>
  </si>
  <si>
    <t>Práce a dodávky PSV</t>
  </si>
  <si>
    <t>712</t>
  </si>
  <si>
    <t>Povlakové krytiny</t>
  </si>
  <si>
    <t>40</t>
  </si>
  <si>
    <t>712311101</t>
  </si>
  <si>
    <t>Provedení povlakové krytiny střech do 10° za studena lakem penetračním nebo asfaltovým</t>
  </si>
  <si>
    <t>426898104</t>
  </si>
  <si>
    <t>Provedení povlakové krytiny střech plochých do 10° natěradly a tmely za studena nátěrem lakem penetračním nebo asfaltovým</t>
  </si>
  <si>
    <t>"Skladba střechy SŘ2"</t>
  </si>
  <si>
    <t>1,15*(17,46+6,458)</t>
  </si>
  <si>
    <t>41</t>
  </si>
  <si>
    <t>11163153</t>
  </si>
  <si>
    <t>emulze asfaltová penetrační</t>
  </si>
  <si>
    <t>litr</t>
  </si>
  <si>
    <t>-1409877990</t>
  </si>
  <si>
    <t>27,506*0,4 'Přepočtené koeficientem množství</t>
  </si>
  <si>
    <t>42</t>
  </si>
  <si>
    <t>712332115</t>
  </si>
  <si>
    <t>Povlaková krytina plochých střech nopovou folií, nopek v 20 mm, tl do 1,0 mm</t>
  </si>
  <si>
    <t>-1701809297</t>
  </si>
  <si>
    <t>Povlakové krytiny střech plochých na sucho nopová fólie vrstva ochranná, drenážní výška nopku 20 mm, tl. fólie do 1,0 mm</t>
  </si>
  <si>
    <t>"Skladba střechy SŘ1"</t>
  </si>
  <si>
    <t>12,64*48,69</t>
  </si>
  <si>
    <t>43</t>
  </si>
  <si>
    <t>712341559</t>
  </si>
  <si>
    <t>Provedení povlakové krytiny střech do 10° pásy NAIP přitavením v plné ploše</t>
  </si>
  <si>
    <t>-2063832273</t>
  </si>
  <si>
    <t>Provedení povlakové krytiny střech plochých do 10° pásy přitavením NAIP v plné ploše</t>
  </si>
  <si>
    <t>44</t>
  </si>
  <si>
    <t>62856011</t>
  </si>
  <si>
    <t>pás asfaltový natavitelný modifikovaný SBS s vložkou z hliníkové fólie s textilií a spalitelnou PE fólií nebo jemnozrnným minerálním posypem na horním povrchu tl 4,0mm</t>
  </si>
  <si>
    <t>-2062051105</t>
  </si>
  <si>
    <t>27,506*1,221 'Přepočtené koeficientem množství</t>
  </si>
  <si>
    <t>45</t>
  </si>
  <si>
    <t>712363001</t>
  </si>
  <si>
    <t>Provedení povlakové krytiny střech do 10° termoplastickou fólií PVC rozvinutím a natažením v ploše</t>
  </si>
  <si>
    <t>1895464222</t>
  </si>
  <si>
    <t>Provedení povlakové krytiny střech plochých do 10° fólií termoplastickou mPVC (měkčené PVC) rozvinutí a natažení fólie v ploše</t>
  </si>
  <si>
    <t>46</t>
  </si>
  <si>
    <t>28343016</t>
  </si>
  <si>
    <t>fólie hydroizolační střešní mPVC určená ke stabilizaci přitížením a do vegetačních střech tl 2,0mm</t>
  </si>
  <si>
    <t>-1341825618</t>
  </si>
  <si>
    <t>55,012*1,1655 'Přepočtené koeficientem množství</t>
  </si>
  <si>
    <t>47</t>
  </si>
  <si>
    <t>712771101</t>
  </si>
  <si>
    <t>Provedení ochranné vrstvy z textilií nebo rohoží volně s přesahem vegetační střechy sklon do 5°</t>
  </si>
  <si>
    <t>-1599521072</t>
  </si>
  <si>
    <t>Provedení ochranné vrstvy vegetační střechy proti prorůstání kořenů, proti mechanickému poškození hydroizolace z textilií nebo rohoží volně kladených s přesahem, sklon střechy do 5°</t>
  </si>
  <si>
    <t>3*(1,15*(17,46+6,458))</t>
  </si>
  <si>
    <t>48</t>
  </si>
  <si>
    <t>69311068</t>
  </si>
  <si>
    <t>geotextilie netkaná separační, ochranná, filtrační, drenážní PP 300g/m2</t>
  </si>
  <si>
    <t>-694844794</t>
  </si>
  <si>
    <t>82,517*1,05 'Přepočtené koeficientem množství</t>
  </si>
  <si>
    <t>49</t>
  </si>
  <si>
    <t>712771401</t>
  </si>
  <si>
    <t>Provedení vegetační vrstvy ze substrátu tl do 100 mm vegetační střechy sklon do 5°</t>
  </si>
  <si>
    <t>1697293802</t>
  </si>
  <si>
    <t>Provedení vegetační vrstvy vegetační střechy ze substrátu, tloušťky do 100 mm, sklon střechy do 5°</t>
  </si>
  <si>
    <t>50</t>
  </si>
  <si>
    <t>10321230</t>
  </si>
  <si>
    <t>substrát vegetačních střech extenzivní s vyšším obsahem organické složky</t>
  </si>
  <si>
    <t>-1556089695</t>
  </si>
  <si>
    <t>51</t>
  </si>
  <si>
    <t>712771521</t>
  </si>
  <si>
    <t>Položení vegetační nebo trávníkové rohože vegetační střechy sklon do 5°</t>
  </si>
  <si>
    <t>132910491</t>
  </si>
  <si>
    <t>Založení vegetace vegetační střechy položením vegetační nebo trávníkové rohože, sklon střechy do 5°</t>
  </si>
  <si>
    <t>52</t>
  </si>
  <si>
    <t>69334504</t>
  </si>
  <si>
    <t>koberec rozchodníkový vegetačních střech</t>
  </si>
  <si>
    <t>830076919</t>
  </si>
  <si>
    <t>53</t>
  </si>
  <si>
    <t>998712202</t>
  </si>
  <si>
    <t>Přesun hmot procentní pro krytiny povlakové v objektech v přes 6 do 12 m</t>
  </si>
  <si>
    <t>%</t>
  </si>
  <si>
    <t>-1000642039</t>
  </si>
  <si>
    <t>Přesun hmot pro povlakové krytiny stanovený procentní sazbou (%) z ceny vodorovná dopravní vzdálenost do 50 m základní v objektech výšky přes 6 do 12 m</t>
  </si>
  <si>
    <t>713</t>
  </si>
  <si>
    <t>Izolace tepelné</t>
  </si>
  <si>
    <t>54</t>
  </si>
  <si>
    <t>713141331</t>
  </si>
  <si>
    <t>Montáž izolace tepelné střech plochých lepené za studena zplna, spádová vrstva</t>
  </si>
  <si>
    <t>1890772290</t>
  </si>
  <si>
    <t>Montáž tepelné izolace střech plochých spádovými klíny v ploše přilepenými za studena zplna</t>
  </si>
  <si>
    <t>55</t>
  </si>
  <si>
    <t>28376142</t>
  </si>
  <si>
    <t>klín izolační spád do 5% EPS 150</t>
  </si>
  <si>
    <t>-1739702895</t>
  </si>
  <si>
    <t>56</t>
  </si>
  <si>
    <t>998713202</t>
  </si>
  <si>
    <t>Přesun hmot procentní pro izolace tepelné v objektech v přes 6 do 12 m</t>
  </si>
  <si>
    <t>1387567303</t>
  </si>
  <si>
    <t>Přesun hmot pro izolace tepelné stanovený procentní sazbou (%) z ceny vodorovná dopravní vzdálenost do 50 m s užitím mechanizace v objektech výšky přes 6 do 12 m</t>
  </si>
  <si>
    <t>762</t>
  </si>
  <si>
    <t>Konstrukce tesařské</t>
  </si>
  <si>
    <t>57</t>
  </si>
  <si>
    <t>762.PRIST.RR01</t>
  </si>
  <si>
    <t>Dřevěná konstrukce přístřešku + plechový obklad, včetně výrobní dokumentace</t>
  </si>
  <si>
    <t>komplet</t>
  </si>
  <si>
    <t>-910040025</t>
  </si>
  <si>
    <t>"Dřevěný profil 150x150 mm, celková dl. 46,7 m"</t>
  </si>
  <si>
    <t>"Dřevěný profil 150x60 mm, celková dl. 116,3 m"</t>
  </si>
  <si>
    <t>"Dřevěný profil 150x400 mm, celková dl. 31,4 m"</t>
  </si>
  <si>
    <t>"Dřevěný profil 160x80 mm, celková dl. 51,8 m"</t>
  </si>
  <si>
    <t>"Opláštění vodovzdornou překližkou tl 18 mm a obkladem z profilovaného plechu"</t>
  </si>
  <si>
    <t>58</t>
  </si>
  <si>
    <t>998762202</t>
  </si>
  <si>
    <t>Přesun hmot procentní pro kce tesařské v objektech v přes 6 do 12 m</t>
  </si>
  <si>
    <t>370554806</t>
  </si>
  <si>
    <t>Přesun hmot pro konstrukce tesařské stanovený procentní sazbou (%) z ceny vodorovná dopravní vzdálenost do 50 m s užitím mechanizace v objektech výšky přes 6 do 12 m</t>
  </si>
  <si>
    <t>764</t>
  </si>
  <si>
    <t>Konstrukce klempířské</t>
  </si>
  <si>
    <t>59</t>
  </si>
  <si>
    <t>764002851</t>
  </si>
  <si>
    <t>Demontáž oplechování parapetů do suti</t>
  </si>
  <si>
    <t>m</t>
  </si>
  <si>
    <t>2062354140</t>
  </si>
  <si>
    <t>Demontáž klempířských konstrukcí oplechování parapetů do suti</t>
  </si>
  <si>
    <t>18*1,45+2*0,85+10*1,445+2*0,9</t>
  </si>
  <si>
    <t>60</t>
  </si>
  <si>
    <t>764226403</t>
  </si>
  <si>
    <t>Oplechování parapetů rovných mechanicky kotvené z Al plechu rš 250 mm</t>
  </si>
  <si>
    <t>217033333</t>
  </si>
  <si>
    <t>Oplechování parapetů z hliníkového plechu rovných mechanicky kotvené, bez rohů rš 250 mm</t>
  </si>
  <si>
    <t>"Výměra převzata z výkazu klempířškých výrobků"</t>
  </si>
  <si>
    <t>"K1"</t>
  </si>
  <si>
    <t>16*1,45</t>
  </si>
  <si>
    <t>"K3"</t>
  </si>
  <si>
    <t>10*1,445</t>
  </si>
  <si>
    <t>61</t>
  </si>
  <si>
    <t>764226465</t>
  </si>
  <si>
    <t>Příplatek za zvýšenou pracnost oplechování rohů parapetů rovných z Al plechu rš do 400 mm</t>
  </si>
  <si>
    <t>kus</t>
  </si>
  <si>
    <t>1951408056</t>
  </si>
  <si>
    <t>Oplechování parapetů z hliníkového plechu rovných celoplošně lepené, bez rohů Příplatek k cenám za zvýšenou pracnost při provedení rohu nebo koutu do rš 400 mm</t>
  </si>
  <si>
    <t>62</t>
  </si>
  <si>
    <t>998764202</t>
  </si>
  <si>
    <t>Přesun hmot procentní pro konstrukce klempířské v objektech v přes 6 do 12 m</t>
  </si>
  <si>
    <t>-940843854</t>
  </si>
  <si>
    <t>Přesun hmot pro konstrukce klempířské stanovený procentní sazbou (%) z ceny vodorovná dopravní vzdálenost do 50 m s užitím mechanizace v objektech výšky přes 6 do 12 m</t>
  </si>
  <si>
    <t>766</t>
  </si>
  <si>
    <t>Konstrukce truhlářské</t>
  </si>
  <si>
    <t>63</t>
  </si>
  <si>
    <t>766660171</t>
  </si>
  <si>
    <t>Montáž dveřních křídel otvíravých jednokřídlových š do 0,8 m do obložkové zárubně</t>
  </si>
  <si>
    <t>-2139540491</t>
  </si>
  <si>
    <t>Montáž dveřních křídel dřevěných nebo plastových otevíravých do obložkové zárubně povrchově upravených jednokřídlových, šířky do 800 mm</t>
  </si>
  <si>
    <t>2+2+5+5+3+1</t>
  </si>
  <si>
    <t>64</t>
  </si>
  <si>
    <t>RMAT0007</t>
  </si>
  <si>
    <t>dveře dřevěný kompozit + laminát HPL plné 600x1970 mm vč veškerého příslušenství</t>
  </si>
  <si>
    <t>91654081</t>
  </si>
  <si>
    <t>65</t>
  </si>
  <si>
    <t>RMAT0008</t>
  </si>
  <si>
    <t>dveře dřevěný kompozit + laminát HPL plné 700x1970 mm vč veškerého příslušenství</t>
  </si>
  <si>
    <t>301857837</t>
  </si>
  <si>
    <t>66</t>
  </si>
  <si>
    <t>RMAT0009</t>
  </si>
  <si>
    <t>dveře dřevěný kompozit + laminát HPL plné 800x1970 mm vč veškerého příslušenství</t>
  </si>
  <si>
    <t>32144793</t>
  </si>
  <si>
    <t>67</t>
  </si>
  <si>
    <t>RMAT0012</t>
  </si>
  <si>
    <t>dveře dřevěný kompozit + laminát HPL částečně prosklené 800x1970 mm vč veškerého příslušenství</t>
  </si>
  <si>
    <t>1869440777</t>
  </si>
  <si>
    <t>68</t>
  </si>
  <si>
    <t>RMAT0019</t>
  </si>
  <si>
    <t>dveře dřevěný kompozit + laminát HPL plné 800x1970 mm EW 15 DP3-C vč veškerého příslušenství</t>
  </si>
  <si>
    <t>1496383179</t>
  </si>
  <si>
    <t>69</t>
  </si>
  <si>
    <t>RMAT0020</t>
  </si>
  <si>
    <t>dveře dřevěný kompozit + laminát HPL částečně prosklené 800x1970 mm EW 15 DP3-C vč veškerého příslušenství</t>
  </si>
  <si>
    <t>-1078564803</t>
  </si>
  <si>
    <t>70</t>
  </si>
  <si>
    <t>766660172</t>
  </si>
  <si>
    <t>Montáž dveřních křídel otvíravých jednokřídlových š přes 0,8 m do obložkové zárubně</t>
  </si>
  <si>
    <t>-994143211</t>
  </si>
  <si>
    <t>Montáž dveřních křídel dřevěných nebo plastových otevíravých do obložkové zárubně povrchově upravených jednokřídlových, šířky přes 800 mm</t>
  </si>
  <si>
    <t>71</t>
  </si>
  <si>
    <t>RMAT0015</t>
  </si>
  <si>
    <t>dveře dřevěný kompozit + laminát HPL plné 900x1970 mm vč veškerého příslušenství</t>
  </si>
  <si>
    <t>-422542855</t>
  </si>
  <si>
    <t>72</t>
  </si>
  <si>
    <t>766660173</t>
  </si>
  <si>
    <t>Montáž dveřních křídel otvíravých dvoukřídlových š do 1,45 m do obložkové zárubně</t>
  </si>
  <si>
    <t>-1101648285</t>
  </si>
  <si>
    <t>Montáž dveřních křídel dřevěných nebo plastových otevíravých do obložkové zárubně povrchově upravených dvoukřídlových, šířky do 1450 mm</t>
  </si>
  <si>
    <t>73</t>
  </si>
  <si>
    <t>RMAT0013</t>
  </si>
  <si>
    <t>dveře dřevěný kompozit + laminát HPL částečně prosklené 1450x1970 mm vč veškerého příslušenství</t>
  </si>
  <si>
    <t>-1916374239</t>
  </si>
  <si>
    <t>74</t>
  </si>
  <si>
    <t>766660311</t>
  </si>
  <si>
    <t>Montáž posuvných dveří jednokřídlových průchozí š do 800 mm do pouzdra s jednou kapsou</t>
  </si>
  <si>
    <t>729953804</t>
  </si>
  <si>
    <t>Montáž dveřních křídel dřevěných nebo plastových posuvných dveří do pouzdra s jednou kapsou jednokřídlových, průchozí šířky do 800 mm</t>
  </si>
  <si>
    <t>75</t>
  </si>
  <si>
    <t>RMAT0026</t>
  </si>
  <si>
    <t>dveře dřevěný kompozit + laminát HPL posuvné 600x1970 mm vč veškerého příslušenství</t>
  </si>
  <si>
    <t>2097455466</t>
  </si>
  <si>
    <t>76</t>
  </si>
  <si>
    <t>766691811</t>
  </si>
  <si>
    <t>Demontáž parapetních desek dřevěných nebo plastových šířky do 300 mm</t>
  </si>
  <si>
    <t>467647904</t>
  </si>
  <si>
    <t>Demontáž parapetních desek šířky do 300 mm</t>
  </si>
  <si>
    <t>77</t>
  </si>
  <si>
    <t>766694116</t>
  </si>
  <si>
    <t>Montáž parapetních desek dřevěných nebo plastových š do 30 cm</t>
  </si>
  <si>
    <t>-481260280</t>
  </si>
  <si>
    <t>Montáž ostatních truhlářských konstrukcí parapetních desek dřevěných nebo plastových šířky do 300 mm</t>
  </si>
  <si>
    <t>"Montáž vnitřních parapetů"</t>
  </si>
  <si>
    <t>16*1,45+10*1,445</t>
  </si>
  <si>
    <t>78</t>
  </si>
  <si>
    <t>RMAT0004</t>
  </si>
  <si>
    <t>parapetní deska MDF deska s HPL povrchovou úpravou</t>
  </si>
  <si>
    <t>-1171000389</t>
  </si>
  <si>
    <t>79</t>
  </si>
  <si>
    <t>998766202</t>
  </si>
  <si>
    <t>Přesun hmot procentní pro kce truhlářské v objektech v přes 6 do 12 m</t>
  </si>
  <si>
    <t>-1158169717</t>
  </si>
  <si>
    <t>Přesun hmot pro konstrukce truhlářské stanovený procentní sazbou (%) z ceny vodorovná dopravní vzdálenost do 50 m základní v objektech výšky přes 6 do 12 m</t>
  </si>
  <si>
    <t>767</t>
  </si>
  <si>
    <t>Konstrukce zámečnické</t>
  </si>
  <si>
    <t>80</t>
  </si>
  <si>
    <t>767620323</t>
  </si>
  <si>
    <t>Montáž oken kovových s izolačními trojskly pevných do zdiva</t>
  </si>
  <si>
    <t>-134204474</t>
  </si>
  <si>
    <t>Montáž oken s izolačními skly z hliníkových nebo ocelových profilů na polyuretanovou pěnu s trojskly pevných do zdiva</t>
  </si>
  <si>
    <t>"Okno O13"</t>
  </si>
  <si>
    <t>1*(1,5*4,35)</t>
  </si>
  <si>
    <t>81</t>
  </si>
  <si>
    <t>RMAT0005</t>
  </si>
  <si>
    <t>okno pevné hliníkové trojsklo 0,9 U (W/m²K) - specifikace dle PD</t>
  </si>
  <si>
    <t>-1626445735</t>
  </si>
  <si>
    <t>82</t>
  </si>
  <si>
    <t>767620353</t>
  </si>
  <si>
    <t>Montáž oken kovových s izolačními trojskly otevíravých do zdiva</t>
  </si>
  <si>
    <t>252361263</t>
  </si>
  <si>
    <t>Montáž oken s izolačními skly z hliníkových nebo ocelových profilů na polyuretanovou pěnu s trojskly otevíravých do zdiva</t>
  </si>
  <si>
    <t>"Okno O01"</t>
  </si>
  <si>
    <t>16*(2,06*1,45)</t>
  </si>
  <si>
    <t>"Okno O04"</t>
  </si>
  <si>
    <t>10*(1,75*1,445)</t>
  </si>
  <si>
    <t>83</t>
  </si>
  <si>
    <t>RMAT0003</t>
  </si>
  <si>
    <t>okno otevíravé hliníkové trojsklo 0,9 U (W/m²K) - specifikace dle PD</t>
  </si>
  <si>
    <t>1354252524</t>
  </si>
  <si>
    <t>okno hliníkové trojsklo 0,9 U (W/m²K) - specifikace dle PD</t>
  </si>
  <si>
    <t>84</t>
  </si>
  <si>
    <t>767640311</t>
  </si>
  <si>
    <t>Montáž dveří ocelových nebo hliníkových vnitřních jednokřídlových</t>
  </si>
  <si>
    <t>-2119847906</t>
  </si>
  <si>
    <t>"Včetně veškerého příslušenství dle PD"</t>
  </si>
  <si>
    <t>85</t>
  </si>
  <si>
    <t>55341201.RR03</t>
  </si>
  <si>
    <t>-1056339988</t>
  </si>
  <si>
    <t>86</t>
  </si>
  <si>
    <t>55341201.RR02</t>
  </si>
  <si>
    <t>-1743571824</t>
  </si>
  <si>
    <t>87</t>
  </si>
  <si>
    <t>55341192.RR02</t>
  </si>
  <si>
    <t>-1683686967</t>
  </si>
  <si>
    <t>88</t>
  </si>
  <si>
    <t>55341196.RR01</t>
  </si>
  <si>
    <t>-923715339</t>
  </si>
  <si>
    <t>89</t>
  </si>
  <si>
    <t>55341192.RR01</t>
  </si>
  <si>
    <t>-1122197435</t>
  </si>
  <si>
    <t>90</t>
  </si>
  <si>
    <t>998767202</t>
  </si>
  <si>
    <t>Přesun hmot procentní pro zámečnické konstrukce v objektech v přes 6 do 12 m</t>
  </si>
  <si>
    <t>581733695</t>
  </si>
  <si>
    <t>Přesun hmot pro zámečnické konstrukce stanovený procentní sazbou (%) z ceny vodorovná dopravní vzdálenost do 50 m základní v objektech výšky přes 6 do 12 m</t>
  </si>
  <si>
    <t>781</t>
  </si>
  <si>
    <t>Dokončovací práce - obklady</t>
  </si>
  <si>
    <t>91</t>
  </si>
  <si>
    <t>781111011</t>
  </si>
  <si>
    <t>Ometení (oprášení) stěny při přípravě podkladu</t>
  </si>
  <si>
    <t>-1352062702</t>
  </si>
  <si>
    <t>Příprava podkladu před provedením obkladu oprášení (ometení) stěny</t>
  </si>
  <si>
    <t>"Obklady vnitřní 1NP"</t>
  </si>
  <si>
    <t>1,9*(2*0,855+2*1,47)</t>
  </si>
  <si>
    <t>1*(2*2,175+2*1,525)</t>
  </si>
  <si>
    <t>1,9*(0,36+0,8)</t>
  </si>
  <si>
    <t>2,6*(2*1,815+2*1,1)</t>
  </si>
  <si>
    <t>2,665*(2*4,375+2*4,69)</t>
  </si>
  <si>
    <t>2,6*(2*1,88+2*1,845+2*1,88+2*2,745)</t>
  </si>
  <si>
    <t>92</t>
  </si>
  <si>
    <t>781121011</t>
  </si>
  <si>
    <t>Nátěr penetrační na stěnu</t>
  </si>
  <si>
    <t>-306587223</t>
  </si>
  <si>
    <t>Příprava podkladu před provedením obkladu nátěr penetrační na stěnu</t>
  </si>
  <si>
    <t>93</t>
  </si>
  <si>
    <t>781131112</t>
  </si>
  <si>
    <t>Izolace pod obklad nátěrem nebo stěrkou ve dvou vrstvách</t>
  </si>
  <si>
    <t>-603659992</t>
  </si>
  <si>
    <t>Izolace stěny pod obklad izolace nátěrem nebo stěrkou ve dvou vrstvách</t>
  </si>
  <si>
    <t>94</t>
  </si>
  <si>
    <t>781472213</t>
  </si>
  <si>
    <t>Montáž obkladů keramických hladkých lepených cementovým flexibilním lepidlem přes 2 do 4 ks/m2</t>
  </si>
  <si>
    <t>1359132134</t>
  </si>
  <si>
    <t>Montáž keramických obkladů stěn lepených cementovým flexibilním lepidlem hladkých přes 2 do 4 ks/m2</t>
  </si>
  <si>
    <t>95</t>
  </si>
  <si>
    <t>59761713</t>
  </si>
  <si>
    <t>obklad keramický nemrazuvzdorný povrch hladký/matný tl do 10mm přes 2 do 4ks/m2</t>
  </si>
  <si>
    <t>1144137942</t>
  </si>
  <si>
    <t>125,333*1,15 'Přepočtené koeficientem množství</t>
  </si>
  <si>
    <t>96</t>
  </si>
  <si>
    <t>998781202</t>
  </si>
  <si>
    <t>Přesun hmot procentní pro obklady keramické v objektech v přes 6 do 12 m</t>
  </si>
  <si>
    <t>316472403</t>
  </si>
  <si>
    <t>Přesun hmot pro obklady keramické stanovený procentní sazbou (%) z ceny vodorovná dopravní vzdálenost do 50 m základní v objektech výšky přes 6 do 12 m</t>
  </si>
  <si>
    <t>784</t>
  </si>
  <si>
    <t>Dokončovací práce - malby a tapety</t>
  </si>
  <si>
    <t>97</t>
  </si>
  <si>
    <t>784111001</t>
  </si>
  <si>
    <t>Oprášení (ometení ) podkladu v místnostech v do 3,80 m</t>
  </si>
  <si>
    <t>1201828996</t>
  </si>
  <si>
    <t>Oprášení (ometení) podkladu v místnostech výšky do 3,80 m</t>
  </si>
  <si>
    <t>"Výmalba vnitřních omítek stávající objekt 1NP"</t>
  </si>
  <si>
    <t>542,646</t>
  </si>
  <si>
    <t>98</t>
  </si>
  <si>
    <t>784181101</t>
  </si>
  <si>
    <t>Základní akrylátová jednonásobná bezbarvá penetrace podkladu v místnostech v do 3,80 m</t>
  </si>
  <si>
    <t>1269479490</t>
  </si>
  <si>
    <t>Penetrace podkladu jednonásobná základní akrylátová bezbarvá v místnostech výšky do 3,80 m</t>
  </si>
  <si>
    <t>99</t>
  </si>
  <si>
    <t>784211101</t>
  </si>
  <si>
    <t>Dvojnásobné bílé malby ze směsí za mokra výborně oděruvzdorných v místnostech v do 3,80 m</t>
  </si>
  <si>
    <t>258289211</t>
  </si>
  <si>
    <t>Malby z malířských směsí oděruvzdorných za mokra dvojnásobné, bílé za mokra oděruvzdorné výborně v místnostech výšky do 3,80 m</t>
  </si>
  <si>
    <t>100</t>
  </si>
  <si>
    <t>784211151</t>
  </si>
  <si>
    <t>Příplatek k cenám 2x maleb ze směsí za mokra oděruvzdorných za barevnou malbu tónovanou přípravky</t>
  </si>
  <si>
    <t>1923459397</t>
  </si>
  <si>
    <t>Malby z malířských směsí oděruvzdorných za mokra Příplatek k cenám dvojnásobných maleb za provádění barevné malby tónované tónovacími přípravky</t>
  </si>
  <si>
    <t>"Předpoklad pro výpočet 50% výmalby barvami tónovanými"</t>
  </si>
  <si>
    <t>542,646*0,5</t>
  </si>
  <si>
    <t>790</t>
  </si>
  <si>
    <t>Ostatní konstrukce a práce</t>
  </si>
  <si>
    <t>101</t>
  </si>
  <si>
    <t>790.OST.RR03</t>
  </si>
  <si>
    <t>Screenová roleta vč. podomítkového boxu dl 1450 mm - specifikace dle PD - A03</t>
  </si>
  <si>
    <t>-2034421072</t>
  </si>
  <si>
    <t>102</t>
  </si>
  <si>
    <t>790.OST.RR07</t>
  </si>
  <si>
    <t>Screenová roleta vč. podomítkového boxu dl 1200 mm - specifikace dle PD - A07</t>
  </si>
  <si>
    <t>-689629503</t>
  </si>
  <si>
    <t>103</t>
  </si>
  <si>
    <t>790.OST.RR14</t>
  </si>
  <si>
    <t>Zásobník na papírové ručníky - specifikace dle PD - A14</t>
  </si>
  <si>
    <t>VLASTNÍ ATYP</t>
  </si>
  <si>
    <t>1298410582</t>
  </si>
  <si>
    <t>104</t>
  </si>
  <si>
    <t>790.OST.RR15</t>
  </si>
  <si>
    <t>Zásobník na mýdlo - specifikace dle PD - A15</t>
  </si>
  <si>
    <t>-569363732</t>
  </si>
  <si>
    <t>105</t>
  </si>
  <si>
    <t>790.OST.RR21</t>
  </si>
  <si>
    <t>Informační systém - specifikace dle PD - A21</t>
  </si>
  <si>
    <t>-1683851186</t>
  </si>
  <si>
    <t xml:space="preserve">    4 - Vodorovné konstrukce</t>
  </si>
  <si>
    <t xml:space="preserve">    5 - Komunikace pozemní</t>
  </si>
  <si>
    <t xml:space="preserve">    8 - Trubní vedení</t>
  </si>
  <si>
    <t xml:space="preserve">    711 - Izolace proti vodě, vlhkosti a plynům</t>
  </si>
  <si>
    <t xml:space="preserve">    722 - Zdravotechnika - vnitřní vodovod</t>
  </si>
  <si>
    <t xml:space="preserve">    763 - Konstrukce suché výstavby</t>
  </si>
  <si>
    <t xml:space="preserve">    771 - Podlahy z dlaždic</t>
  </si>
  <si>
    <t xml:space="preserve">    776 - Podlahy povlakové</t>
  </si>
  <si>
    <t xml:space="preserve">    777 - Podlahy lité</t>
  </si>
  <si>
    <t xml:space="preserve">    783 - Dokončovací práce - nátěry</t>
  </si>
  <si>
    <t xml:space="preserve">    786 - Dokončovací práce - čalounické úpravy</t>
  </si>
  <si>
    <t>M - Práce a dodávky M</t>
  </si>
  <si>
    <t xml:space="preserve">    21-M - Elektromontáže</t>
  </si>
  <si>
    <t>111251101</t>
  </si>
  <si>
    <t>Odstranění křovin a stromů průměru kmene do 100 mm i s kořeny sklonu terénu do 1:5 z celkové plochy do 100 m2 strojně</t>
  </si>
  <si>
    <t>2017997500</t>
  </si>
  <si>
    <t>Odstranění křovin a stromů s odstraněním kořenů strojně průměru kmene do 100 mm v rovině nebo ve svahu sklonu terénu do 1:5, při celkové ploše do 100 m2</t>
  </si>
  <si>
    <t>70,5</t>
  </si>
  <si>
    <t>113106142</t>
  </si>
  <si>
    <t>Rozebrání dlažeb z betonových nebo kamenných dlaždic komunikací pro pěší strojně pl přes 50 m2</t>
  </si>
  <si>
    <t>-574774652</t>
  </si>
  <si>
    <t>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dlaždic, desek nebo tvarovek</t>
  </si>
  <si>
    <t>155</t>
  </si>
  <si>
    <t>113151111</t>
  </si>
  <si>
    <t>Rozebrání zpevněných ploch ze silničních dílců</t>
  </si>
  <si>
    <t>-1642041200</t>
  </si>
  <si>
    <t>Rozebírání zpevněných ploch s přemístěním na skládku na vzdálenost do 20 m nebo s naložením na dopravní prostředek ze silničních panelů</t>
  </si>
  <si>
    <t>187</t>
  </si>
  <si>
    <t>113152112</t>
  </si>
  <si>
    <t>Odstranění podkladů zpevněných ploch z kameniva drceného</t>
  </si>
  <si>
    <t>-1734885306</t>
  </si>
  <si>
    <t>Odstranění podkladů zpevněných ploch s přemístěním na skládku na vzdálenost do 20 m nebo s naložením na dopravní prostředek z kameniva drceného</t>
  </si>
  <si>
    <t>"Odstranění podkladů pod stávajícími zpevněnými plochami, tl do 500 mm"</t>
  </si>
  <si>
    <t>(155+187)*0,5</t>
  </si>
  <si>
    <t>113201111</t>
  </si>
  <si>
    <t>Vytrhání obrub chodníkových ležatých</t>
  </si>
  <si>
    <t>2060165662</t>
  </si>
  <si>
    <t>Vytrhání obrub s vybouráním lože, s přemístěním hmot na skládku na vzdálenost do 3 m nebo s naložením na dopravní prostředek chodníkových ležatých</t>
  </si>
  <si>
    <t>2042457957</t>
  </si>
  <si>
    <t>210,2</t>
  </si>
  <si>
    <t>162351103</t>
  </si>
  <si>
    <t>Vodorovné přemístění přes 50 do 500 m výkopku/sypaniny z horniny třídy těžitelnosti I skupiny 1 až 3</t>
  </si>
  <si>
    <t>162317651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</si>
  <si>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</si>
  <si>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"Přemístění zeminy dále využité k zásypům po staveništi"</t>
  </si>
  <si>
    <t>150,6</t>
  </si>
  <si>
    <t>-2129420394</t>
  </si>
  <si>
    <t>210,2-150,6</t>
  </si>
  <si>
    <t>758269208</t>
  </si>
  <si>
    <t>59,6*20</t>
  </si>
  <si>
    <t>108967159</t>
  </si>
  <si>
    <t>59,6*1,8</t>
  </si>
  <si>
    <t>-593062383</t>
  </si>
  <si>
    <t>174151101</t>
  </si>
  <si>
    <t>Zásyp jam, šachet rýh nebo kolem objektů sypaninou se zhutněním</t>
  </si>
  <si>
    <t>745151821</t>
  </si>
  <si>
    <t>Zásyp sypaninou z jakékoliv horniny strojně s uložením výkopku ve vrstvách se zhutněním jam, šachet, rýh nebo kolem objektů v těchto vykopávkách</t>
  </si>
  <si>
    <t>"Zpětný zásyp vytěženou zeminou"</t>
  </si>
  <si>
    <t>181151311</t>
  </si>
  <si>
    <t>Plošná úprava terénu přes 500 m2 zemina skupiny 1 až 4 nerovnosti přes 50 do 100 mm v rovinně a svahu do 1:5</t>
  </si>
  <si>
    <t>2033025601</t>
  </si>
  <si>
    <t>Plošná úprava terénu v zemině skupiny 1 až 4 s urovnáním povrchu bez doplnění ornice souvislé plochy přes 500 m2 při nerovnostech terénu přes 50 do 100 mm v rovině nebo na svahu do 1:5</t>
  </si>
  <si>
    <t>181411131</t>
  </si>
  <si>
    <t>Založení parkového trávníku výsevem pl do 1000 m2 v rovině a ve svahu do 1:5</t>
  </si>
  <si>
    <t>1430635230</t>
  </si>
  <si>
    <t>Založení trávníku na půdě předem připravené plochy do 1000 m2 výsevem včetně utažení parkového v rovině nebo na svahu do 1:5</t>
  </si>
  <si>
    <t>00572410</t>
  </si>
  <si>
    <t>osivo směs travní parková</t>
  </si>
  <si>
    <t>kg</t>
  </si>
  <si>
    <t>-293084872</t>
  </si>
  <si>
    <t>512*0,02 'Přepočtené koeficientem množství</t>
  </si>
  <si>
    <t>213141111</t>
  </si>
  <si>
    <t>Zřízení vrstvy z geotextilie v rovině nebo ve sklonu do 1:5 š do 3 m</t>
  </si>
  <si>
    <t>250552256</t>
  </si>
  <si>
    <t>Zřízení vrstvy z geotextilie filtrační, separační, odvodňovací, ochranné, výztužné nebo protierozní v rovině nebo ve sklonu do 1:5, šířky do 3 m</t>
  </si>
  <si>
    <t>"Skladba okapového chodníku"</t>
  </si>
  <si>
    <t>226631688</t>
  </si>
  <si>
    <t>65*1,1845 'Přepočtené koeficientem množství</t>
  </si>
  <si>
    <t>273313511</t>
  </si>
  <si>
    <t>Základové desky z betonu tř. C 12/15</t>
  </si>
  <si>
    <t>-1705348164</t>
  </si>
  <si>
    <t>Základy z betonu prostého desky z betonu kamenem neprokládaného tř. C 12/15</t>
  </si>
  <si>
    <t>"Podkladní beton pod novými základovými konstrukcemi"</t>
  </si>
  <si>
    <t>1,5*0,1*(2*1,79+1,5+5,275+3,595+19,722+1+6,972+1,197+2*6,3+5,7+13,599+2+3,106+0,8+3,05+0,8+1+2*1,725+2*1,6)</t>
  </si>
  <si>
    <t>1134442173</t>
  </si>
  <si>
    <t>0,1*(1,79*10,37+2*19,722+2*7,47)</t>
  </si>
  <si>
    <t>0,2*(6,3*13,599)</t>
  </si>
  <si>
    <t>0,1*(2,225*2,1)</t>
  </si>
  <si>
    <t>-5,602</t>
  </si>
  <si>
    <t>1651205890</t>
  </si>
  <si>
    <t>"Nové základové desky (přístavba)"</t>
  </si>
  <si>
    <t>0,15*(2*(1,79+10,37+2+19,722+2+7,47))</t>
  </si>
  <si>
    <t>0,25*(2*(6,3+13,599))</t>
  </si>
  <si>
    <t>0,1*(2*(2,225+2,1))</t>
  </si>
  <si>
    <t>-4,484</t>
  </si>
  <si>
    <t>1548542232</t>
  </si>
  <si>
    <t>-196680741</t>
  </si>
  <si>
    <t>19,295*0,12</t>
  </si>
  <si>
    <t>1854188980</t>
  </si>
  <si>
    <t>(1,5*0,5+0,5*0,6)*(3*1,29+10,37)</t>
  </si>
  <si>
    <t>1,1*0,6*(2*6,3+2,1)</t>
  </si>
  <si>
    <t>1,1*0,8*(5,7+3,05+0,8+3,105+0,8)</t>
  </si>
  <si>
    <t>0,5*0,25*(2*1,725+2*1,6+1)</t>
  </si>
  <si>
    <t>1490158504</t>
  </si>
  <si>
    <t>2*((0,5+0,5)*(3*1,29+10,37))</t>
  </si>
  <si>
    <t>2*(0,6*(2*6,3+2,1))</t>
  </si>
  <si>
    <t>2*(0,8*(5,7+3,05+0,8+3,105+0,8))</t>
  </si>
  <si>
    <t>2*(0,25*(2*1,725+2*1,6+1))</t>
  </si>
  <si>
    <t>-2143110198</t>
  </si>
  <si>
    <t>311113151</t>
  </si>
  <si>
    <t>Nadzákladová zeď tl přes 100 do 150 mm z hladkých tvárnic ztraceného bednění včetně výplně z betonu tř. C 25/30</t>
  </si>
  <si>
    <t>-1558616625</t>
  </si>
  <si>
    <t>Nadzákladové zdi z betonových tvárnic ztraceného bednění hladkých, včetně výplně z betonu třídy C 25/30, tloušťky zdiva přes 100 do 150 mm</t>
  </si>
  <si>
    <t>"Zdivo 1NP"</t>
  </si>
  <si>
    <t>3,1*(1,5+2*1,05)</t>
  </si>
  <si>
    <t>"Zdivo 2NP"</t>
  </si>
  <si>
    <t>3,08*(1,5+2*1,05)</t>
  </si>
  <si>
    <t>311113153</t>
  </si>
  <si>
    <t>Nadzákladová zeď tl přes 200 do 250 mm z hladkých tvárnic ztraceného bednění včetně výplně z betonu tř. C 25/30</t>
  </si>
  <si>
    <t>9749235</t>
  </si>
  <si>
    <t>Nadzákladové zdi z betonových tvárnic ztraceného bednění hladkých, včetně výplně z betonu třídy C 25/30, tloušťky zdiva přes 200 do 250 mm</t>
  </si>
  <si>
    <t>"Východní část přístavby, vyrovnání výškové úrovně ŽB zdmi"</t>
  </si>
  <si>
    <t>0,3*0,8*(2*6,3+3)</t>
  </si>
  <si>
    <t>0,3*0,5*(2*1,725+2*1,6+1)</t>
  </si>
  <si>
    <t>"Zdivo výtahové šachty od úrovně 1NP"</t>
  </si>
  <si>
    <t>6,57*(2*2,225+2*2,1)</t>
  </si>
  <si>
    <t>311231126</t>
  </si>
  <si>
    <t>Zdivo nosné z cihel dl 290 mm P20 až 25 na MC 5 nebo MC 10</t>
  </si>
  <si>
    <t>290548438</t>
  </si>
  <si>
    <t>Zdivo z cihel pálených nosné z cihel plných dl. 290 mm P 20 až 25, na maltu MC-5 nebo MC-10</t>
  </si>
  <si>
    <t>"Dozdívky 1NP"</t>
  </si>
  <si>
    <t>0,35*(0,85*1,16+0,615*2,1+0,605*2,1+1,18*2,1+0,568*2,1)</t>
  </si>
  <si>
    <t>0,15*(0,75*0,75)</t>
  </si>
  <si>
    <t>311235161</t>
  </si>
  <si>
    <t>Zdivo jednovrstvé z cihel broušených přes P10 do P15 na tenkovrstvou maltu tl 300 mm</t>
  </si>
  <si>
    <t>-1775544170</t>
  </si>
  <si>
    <t>Zdivo jednovrstvé z cihel děrovaných broušených na celoplošnou tenkovrstvou maltu, pevnost cihel přes P10 do P15, tl. zdiva 300 mm</t>
  </si>
  <si>
    <t>"Nové zdivo 1NP"</t>
  </si>
  <si>
    <t>3,1*0,3*(3*6,9+3,9+3,905+1,575)</t>
  </si>
  <si>
    <t>"Nové zdivo 2NP"</t>
  </si>
  <si>
    <t>3,08*0,3*(2*46,29+2*14,74-19,77+6+3,9+3,95+23,5+12,06+40,49+6,06)</t>
  </si>
  <si>
    <t>0,7*(2*46,29+2*14,74+3*0,5)</t>
  </si>
  <si>
    <t>311238967</t>
  </si>
  <si>
    <t>Zakládací vrstva zdiva z cihel broušených hydrofobizovaných s integrovanou izolací tloušťky 300 mm</t>
  </si>
  <si>
    <t>1497499786</t>
  </si>
  <si>
    <t>Zakládací vrstva z hydrofobizovaných broušených cihel s integrovanou izolací výšky 250 mm, tloušťky 300 mm</t>
  </si>
  <si>
    <t>3*6,9+3,9+3,905+1,575</t>
  </si>
  <si>
    <t>311361821</t>
  </si>
  <si>
    <t>Výztuž nosných zdí betonářskou ocelí 10 505</t>
  </si>
  <si>
    <t>-1992110092</t>
  </si>
  <si>
    <t>Výztuž nadzákladových zdí nosných svislých nebo odkloněných od svislice, rovných nebo oblých z betonářské oceli 10 505 (R) nebo BSt 500</t>
  </si>
  <si>
    <t>(22,248*0,15)*0,12</t>
  </si>
  <si>
    <t>(61,723*0,25)*0,12</t>
  </si>
  <si>
    <t>317168012</t>
  </si>
  <si>
    <t>Překlad keramický plochý š 115 mm dl 1250 mm</t>
  </si>
  <si>
    <t>-956717496</t>
  </si>
  <si>
    <t>Překlady keramické ploché osazené do maltového lože, výšky překladu 71 mm šířky 115 mm, délky 1250 mm</t>
  </si>
  <si>
    <t>"P09"</t>
  </si>
  <si>
    <t>1*1+1*1</t>
  </si>
  <si>
    <t>317168017</t>
  </si>
  <si>
    <t>Překlad keramický plochý š 115 mm dl 2500 mm</t>
  </si>
  <si>
    <t>-378490821</t>
  </si>
  <si>
    <t>Překlady keramické ploché osazené do maltového lože, výšky překladu 71 mm šířky 115 mm, délky 2500 mm</t>
  </si>
  <si>
    <t>"P06"</t>
  </si>
  <si>
    <t>1*1</t>
  </si>
  <si>
    <t>317168052</t>
  </si>
  <si>
    <t>Překlad keramický vysoký v 238 mm dl 1250 mm</t>
  </si>
  <si>
    <t>460168313</t>
  </si>
  <si>
    <t>Překlady keramické vysoké osazené do maltového lože, šířky překladu 70 mm výšky 238 mm, délky 1250 mm</t>
  </si>
  <si>
    <t>"P02"</t>
  </si>
  <si>
    <t>17*4</t>
  </si>
  <si>
    <t>1980831610</t>
  </si>
  <si>
    <t>"P07"</t>
  </si>
  <si>
    <t>6*4</t>
  </si>
  <si>
    <t>317168053</t>
  </si>
  <si>
    <t>Překlad keramický vysoký v 238 mm dl 1500 mm</t>
  </si>
  <si>
    <t>462690954</t>
  </si>
  <si>
    <t>Překlady keramické vysoké osazené do maltového lože, šířky překladu 70 mm výšky 238 mm, délky 1500 mm</t>
  </si>
  <si>
    <t>"P04"</t>
  </si>
  <si>
    <t>3*4+2*4</t>
  </si>
  <si>
    <t>317168054</t>
  </si>
  <si>
    <t>Překlad keramický vysoký v 238 mm dl 1750 mm</t>
  </si>
  <si>
    <t>-1729031471</t>
  </si>
  <si>
    <t>Překlady keramické vysoké osazené do maltového lože, šířky překladu 70 mm výšky 238 mm, délky 1750 mm</t>
  </si>
  <si>
    <t>"P08"</t>
  </si>
  <si>
    <t>3*4</t>
  </si>
  <si>
    <t>317168057</t>
  </si>
  <si>
    <t>Překlad keramický vysoký v 238 mm dl 2500 mm</t>
  </si>
  <si>
    <t>-1738584542</t>
  </si>
  <si>
    <t>Překlady keramické vysoké osazené do maltového lože, šířky překladu 70 mm výšky 238 mm, délky 2500 mm</t>
  </si>
  <si>
    <t>"P05"</t>
  </si>
  <si>
    <t>2*4</t>
  </si>
  <si>
    <t>317168058</t>
  </si>
  <si>
    <t>Překlad keramický vysoký v 238 mm dl 2750 mm</t>
  </si>
  <si>
    <t>-1813835303</t>
  </si>
  <si>
    <t>Překlady keramické vysoké osazené do maltového lože, šířky překladu 70 mm výšky 238 mm, délky 2750 mm</t>
  </si>
  <si>
    <t>"P03"</t>
  </si>
  <si>
    <t>1*4</t>
  </si>
  <si>
    <t>317941121</t>
  </si>
  <si>
    <t>Osazování ocelových válcovaných nosníků na zdivu I, IE, U, UE nebo L do č. 12 nebo výšky do 120 mm</t>
  </si>
  <si>
    <t>1221747168</t>
  </si>
  <si>
    <t>Osazování ocelových válcovaných nosníků na zdivu I nebo IE nebo U nebo UE nebo L do č. 12 nebo výšky do 120 mm</t>
  </si>
  <si>
    <t>"Hmotnost IPE č. 120 pro výpočet 10,6 kg/m"</t>
  </si>
  <si>
    <t>"Z15"</t>
  </si>
  <si>
    <t>(10,6*(4*(3*22,3)))*0,001</t>
  </si>
  <si>
    <t>"Z16"</t>
  </si>
  <si>
    <t>(10,6*(2*(3*2,6)))*0,001</t>
  </si>
  <si>
    <t>"Z17"</t>
  </si>
  <si>
    <t>(10,6*(3*3,9))*0,001</t>
  </si>
  <si>
    <t>"Z18"</t>
  </si>
  <si>
    <t>(10,6*(1*1,1))*0,001</t>
  </si>
  <si>
    <t>"Z19"</t>
  </si>
  <si>
    <t>(10,6*(1*1,2))*0,001</t>
  </si>
  <si>
    <t>"Z20"</t>
  </si>
  <si>
    <t>(10,6*(3*1,35))*0,001</t>
  </si>
  <si>
    <t>13010744</t>
  </si>
  <si>
    <t>ocel profilová jakost S235JR (11 375) průřez IPE 120</t>
  </si>
  <si>
    <t>1861984033</t>
  </si>
  <si>
    <t>317941123</t>
  </si>
  <si>
    <t>Osazování ocelových válcovaných nosníků na zdivu I, IE, U, UE nebo L přes č. 14 do č. 22 nebo výšky do 220 mm</t>
  </si>
  <si>
    <t>-173369391</t>
  </si>
  <si>
    <t>Osazování ocelových válcovaných nosníků na zdivu I nebo IE nebo U nebo UE nebo L č. 14 až 22 nebo výšky do 220 mm</t>
  </si>
  <si>
    <t>"Zesilované zděné pilířky"</t>
  </si>
  <si>
    <t>"Profily L 100x100x10mm - 105,4 m"</t>
  </si>
  <si>
    <t>"Pásovina 50x10 mm - 165 m"</t>
  </si>
  <si>
    <t>(105,4*15,04)*0,001</t>
  </si>
  <si>
    <t>(165*3,925)*0,001</t>
  </si>
  <si>
    <t>13010442</t>
  </si>
  <si>
    <t>úhelník ocelový rovnostranný jakost S235JR (11 375) 100x100x10mm</t>
  </si>
  <si>
    <t>-1449855073</t>
  </si>
  <si>
    <t>13611228</t>
  </si>
  <si>
    <t>plech ocelový hladký jakost S235JR tl 10mm tabule</t>
  </si>
  <si>
    <t>-2146528224</t>
  </si>
  <si>
    <t>1293975437</t>
  </si>
  <si>
    <t>"Hmotnost HEB 240 pro výpočet 85 kg/m"</t>
  </si>
  <si>
    <t>"P01"</t>
  </si>
  <si>
    <t>(85*(3,65*1))*0,001</t>
  </si>
  <si>
    <t>13010984</t>
  </si>
  <si>
    <t>ocel profilová jakost S235JR (11 375) průřez HEB 240</t>
  </si>
  <si>
    <t>-384019183</t>
  </si>
  <si>
    <t>-1150193298</t>
  </si>
  <si>
    <t>"Hmotnost HEA 240 pro výpočet 62 kg/m"</t>
  </si>
  <si>
    <t>"P12"</t>
  </si>
  <si>
    <t>(62*(3*2,075))*0,001</t>
  </si>
  <si>
    <t>13010964</t>
  </si>
  <si>
    <t>ocel profilová jakost S235JR (11 375) průřez HEA 240</t>
  </si>
  <si>
    <t>-1591685978</t>
  </si>
  <si>
    <t>317999.RR01</t>
  </si>
  <si>
    <t>Překlad RZP 149/12/24</t>
  </si>
  <si>
    <t>375711012</t>
  </si>
  <si>
    <t>"P10"</t>
  </si>
  <si>
    <t>2*2</t>
  </si>
  <si>
    <t>342244211</t>
  </si>
  <si>
    <t>Příčka z cihel broušených na tenkovrstvou maltu tloušťky 115 mm</t>
  </si>
  <si>
    <t>-709257759</t>
  </si>
  <si>
    <t>Příčky jednoduché z cihel děrovaných broušených, na tenkovrstvou maltu, pevnost cihel do P15, tl. příčky 115 mm</t>
  </si>
  <si>
    <t>"Příčky 1NP"</t>
  </si>
  <si>
    <t>3,1*1,575</t>
  </si>
  <si>
    <t>"Příčky 2NP"</t>
  </si>
  <si>
    <t>3,08*4,89</t>
  </si>
  <si>
    <t>399.KOM.RR01</t>
  </si>
  <si>
    <t>Komín systémové řešení - specifikace dle PD</t>
  </si>
  <si>
    <t>1937299664</t>
  </si>
  <si>
    <t>Vodorovné konstrukce</t>
  </si>
  <si>
    <t>411121127.RR01</t>
  </si>
  <si>
    <t>Montáž prefabrikovaných ŽB stropů ze stropních panelů tl do 250 mm včetně probetonování a vyztužení - konkrétní specifikace dle dílčí části PD</t>
  </si>
  <si>
    <t>-2058780778</t>
  </si>
  <si>
    <t>Montáž prefabrikovaných železobetonových stropů se zalitím spár, včetně podpěrné konstrukce, na cementovou maltu ze stropních panelů</t>
  </si>
  <si>
    <t>"Strop nad 1NP"</t>
  </si>
  <si>
    <t>12,33*46,29+1,2*6+1,95*(3,453+3,48+2,6+2*1,929+4,35-1,564)</t>
  </si>
  <si>
    <t>"Strop nad 2NP"</t>
  </si>
  <si>
    <t>14,74*46,29-0,23*5,8-0,23*4,215-15,31*1,95</t>
  </si>
  <si>
    <t>RMAT0029</t>
  </si>
  <si>
    <t>stropní konstrukce panely Spiroll tl kce 250 mm</t>
  </si>
  <si>
    <t>-831262356</t>
  </si>
  <si>
    <t>411321414</t>
  </si>
  <si>
    <t>Stropy deskové ze ŽB tř. C 25/30</t>
  </si>
  <si>
    <t>1794090848</t>
  </si>
  <si>
    <t>Stropy z betonu železového (bez výztuže) stropů deskových, plochých střech, desek balkonových, desek hřibových stropů včetně hlavic hřibových sloupů tř. C 25/30</t>
  </si>
  <si>
    <t>"Provedení části stropu nad 1NP monolitickou konstrukcí"</t>
  </si>
  <si>
    <t>0,25*(9,495*6,7)</t>
  </si>
  <si>
    <t>411351011</t>
  </si>
  <si>
    <t>Zřízení bednění stropů deskových tl přes 5 do 25 cm bez podpěrné kce</t>
  </si>
  <si>
    <t>673605975</t>
  </si>
  <si>
    <t>Bednění stropních konstrukcí - bez podpěrné konstrukce desek tloušťky stropní desky přes 5 do 25 cm zřízení</t>
  </si>
  <si>
    <t>9,495*6,7</t>
  </si>
  <si>
    <t>411351012</t>
  </si>
  <si>
    <t>Odstranění bednění stropů deskových tl přes 5 do 25 cm bez podpěrné kce</t>
  </si>
  <si>
    <t>-381464936</t>
  </si>
  <si>
    <t>Bednění stropních konstrukcí - bez podpěrné konstrukce desek tloušťky stropní desky přes 5 do 25 cm odstranění</t>
  </si>
  <si>
    <t>411354313</t>
  </si>
  <si>
    <t>Zřízení podpěrné konstrukce stropů výšky do 4 m tl přes 15 do 25 cm</t>
  </si>
  <si>
    <t>-1408903507</t>
  </si>
  <si>
    <t>Podpěrná konstrukce stropů - desek, kleneb a skořepin výška podepření do 4 m tloušťka stropu přes 15 do 25 cm zřízení</t>
  </si>
  <si>
    <t>411354314</t>
  </si>
  <si>
    <t>Odstranění podpěrné konstrukce stropů výšky do 4 m tl přes 15 do 25 cm</t>
  </si>
  <si>
    <t>1093331604</t>
  </si>
  <si>
    <t>Podpěrná konstrukce stropů - desek, kleneb a skořepin výška podepření do 4 m tloušťka stropu přes 15 do 25 cm odstranění</t>
  </si>
  <si>
    <t>411361821</t>
  </si>
  <si>
    <t>Výztuž stropů betonářskou ocelí 10 505</t>
  </si>
  <si>
    <t>531511134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</si>
  <si>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</si>
  <si>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15,904*0,12</t>
  </si>
  <si>
    <t>413941133</t>
  </si>
  <si>
    <t>Osazování ocelových válcovaných nosníků stropů HEA nebo HEB výšky přes 120 do do 220 mm</t>
  </si>
  <si>
    <t>1568517996</t>
  </si>
  <si>
    <t>Osazování ocelových válcovaných nosníků ve stropech HE-A nebo HE-B, výšky přes 120 do 220 mm</t>
  </si>
  <si>
    <t>"Provedení výměn - strop nad 2NP"</t>
  </si>
  <si>
    <t>(40,4+54,3+39,1)*0,001</t>
  </si>
  <si>
    <t>13010980</t>
  </si>
  <si>
    <t>ocel profilová jakost S235JR (11 375) průřez HEB 200</t>
  </si>
  <si>
    <t>1376184801</t>
  </si>
  <si>
    <t>417321515</t>
  </si>
  <si>
    <t>Ztužující pásy a věnce ze ŽB tř. C 25/30</t>
  </si>
  <si>
    <t>1306154162</t>
  </si>
  <si>
    <t>Ztužující pásy a věnce z betonu železového (bez výztuže) tř. C 25/30</t>
  </si>
  <si>
    <t>"Věnec 1NP"</t>
  </si>
  <si>
    <t>0,25*0,3*(3*14,28+3*46,29+6+2*3,6)</t>
  </si>
  <si>
    <t>"Věnec 2NP"</t>
  </si>
  <si>
    <t>0,25*0,3*(2*46,29+2*14,74-19,77+6+3,9+3,95+23,5+12,06+40,49+6,06)</t>
  </si>
  <si>
    <t>"Věnec atika"</t>
  </si>
  <si>
    <t>0,3*0,25*(2*46,29+2*14,74+3*0,5)</t>
  </si>
  <si>
    <t>417351115</t>
  </si>
  <si>
    <t>Zřízení bednění ztužujících věnců</t>
  </si>
  <si>
    <t>-1272696159</t>
  </si>
  <si>
    <t>Bednění bočnic ztužujících pásů a věnců včetně vzpěr zřízení</t>
  </si>
  <si>
    <t>0,5*(3*14,28+3*46,29+6+2*3,6)</t>
  </si>
  <si>
    <t>0,5*(2*46,29+2*14,74-19,77+6+3,9+3,95+23,5+12,06+40,49+6,06)</t>
  </si>
  <si>
    <t>0,5*(2*46,29+2*14,74+3*0,5)</t>
  </si>
  <si>
    <t>417351116</t>
  </si>
  <si>
    <t>Odstranění bednění ztužujících věnců</t>
  </si>
  <si>
    <t>545124124</t>
  </si>
  <si>
    <t>Bednění bočnic ztužujících pásů a věnců včetně vzpěr odstranění</t>
  </si>
  <si>
    <t>417361821</t>
  </si>
  <si>
    <t>Výztuž ztužujících pásů a věnců betonářskou ocelí 10 505</t>
  </si>
  <si>
    <t>1531573110</t>
  </si>
  <si>
    <t>Výztuž ztužujících pásů a věnců z betonářské oceli 10 505 (R) nebo BSt 500</t>
  </si>
  <si>
    <t>38,754*0,12</t>
  </si>
  <si>
    <t>430321414</t>
  </si>
  <si>
    <t>Schodišťová konstrukce a rampa ze ŽB tř. C 25/30</t>
  </si>
  <si>
    <t>1549311399</t>
  </si>
  <si>
    <t>Schodišťové konstrukce a rampy z betonu železového (bez výztuže) stupně, schodnice, ramena, podesty s nosníky tř. C 25/30</t>
  </si>
  <si>
    <t>"Hlavní schodiště objektu"</t>
  </si>
  <si>
    <t>0,15*(9,17*1,575+2*(1,575*1,575))</t>
  </si>
  <si>
    <t>23*(1,575*0,32*0,157)</t>
  </si>
  <si>
    <t>430361821</t>
  </si>
  <si>
    <t>Výztuž schodišťové konstrukce a rampy betonářskou ocelí 10 505</t>
  </si>
  <si>
    <t>-874460255</t>
  </si>
  <si>
    <t>Výztuž schodišťových konstrukcí a ramp stupňů, schodnic, ramen, podest s nosníky z betonářské oceli 10 505 (R) nebo BSt 500</t>
  </si>
  <si>
    <t>4,731*0,12</t>
  </si>
  <si>
    <t>431351121</t>
  </si>
  <si>
    <t>Zřízení bednění podest schodišť a ramp přímočarých v do 4 m</t>
  </si>
  <si>
    <t>-821916301</t>
  </si>
  <si>
    <t>Bednění podest, podstupňových desek a ramp včetně podpěrné konstrukce výšky do 4 m půdorysně přímočarých zřízení</t>
  </si>
  <si>
    <t>9,17*1,575+2*(1,575*1,575)</t>
  </si>
  <si>
    <t>23*(1,575*0,157)</t>
  </si>
  <si>
    <t>431351122</t>
  </si>
  <si>
    <t>Odstranění bednění podest schodišť a ramp přímočarých v do 4 m</t>
  </si>
  <si>
    <t>-1408509890</t>
  </si>
  <si>
    <t>Bednění podest, podstupňových desek a ramp včetně podpěrné konstrukce výšky do 4 m půdorysně přímočarých odstranění</t>
  </si>
  <si>
    <t>434313999.RR01</t>
  </si>
  <si>
    <t>Schody z prefabrikátů ze ŽB C 20/25 pohledového</t>
  </si>
  <si>
    <t>-1541244258</t>
  </si>
  <si>
    <t>13,5</t>
  </si>
  <si>
    <t>Komunikace pozemní</t>
  </si>
  <si>
    <t>564710001</t>
  </si>
  <si>
    <t>Podklad z kameniva hrubého drceného vel. 8-16 mm plochy do 100 m2 tl 40 mm</t>
  </si>
  <si>
    <t>689094887</t>
  </si>
  <si>
    <t>Podklad nebo kryt z kameniva hrubého drceného vel. 8-16 mm s rozprostřením a zhutněním plochy jednotlivě do 100 m2, po zhutnění tl. 40 mm</t>
  </si>
  <si>
    <t>"Skladba podlahy / zpevněné plochy SP7"</t>
  </si>
  <si>
    <t>39,19</t>
  </si>
  <si>
    <t>564730101</t>
  </si>
  <si>
    <t>Podklad z kameniva hrubého drceného vel. 0-32 mm plochy do 100 m2 tl 100 mm</t>
  </si>
  <si>
    <t>-1450222111</t>
  </si>
  <si>
    <t>Podklad nebo kryt z kameniva hrubého drceného vel. 0-32 mm s rozprostřením a zhutněním plochy jednotlivě do 100 m2, po zhutnění tl. 100 mm</t>
  </si>
  <si>
    <t>"Skladba zpevněné plochy chodník-pochozí"</t>
  </si>
  <si>
    <t>5,2</t>
  </si>
  <si>
    <t>564730111</t>
  </si>
  <si>
    <t>Podklad z kameniva hrubého drceného vel. 0-32 mm plochy přes 100 m2 tl 100 mm</t>
  </si>
  <si>
    <t>1462770927</t>
  </si>
  <si>
    <t>Podklad nebo kryt z kameniva hrubého drceného vel. 0-32 mm s rozprostřením a zhutněním plochy přes 100 m2, po zhutnění tl. 100 mm</t>
  </si>
  <si>
    <t>252</t>
  </si>
  <si>
    <t>564750101</t>
  </si>
  <si>
    <t>Podklad z kameniva hrubého drceného vel. 16-32 mm plochy do 100 m2 tl 150 mm</t>
  </si>
  <si>
    <t>-624709577</t>
  </si>
  <si>
    <t>Podklad nebo kryt z kameniva hrubého drceného vel. 16-32 mm s rozprostřením a zhutněním plochy jednotlivě do 100 m2, po zhutnění tl. 150 mm</t>
  </si>
  <si>
    <t>"Skladba zpevněné plochy dopadová plocha"</t>
  </si>
  <si>
    <t>1,8</t>
  </si>
  <si>
    <t>564751101</t>
  </si>
  <si>
    <t>Podklad z kameniva hrubého drceného vel. 0-63 mm plochy do 100 m2 tl 150 mm</t>
  </si>
  <si>
    <t>-27289287</t>
  </si>
  <si>
    <t>Podklad nebo kryt z kameniva hrubého drceného vel. 0-63 mm s rozprostřením a zhutněním plochy jednotlivě do 100 m2, po zhutnění tl. 150 mm</t>
  </si>
  <si>
    <t>564762111</t>
  </si>
  <si>
    <t>Podklad z vibrovaného štěrku VŠ tl 200 mm</t>
  </si>
  <si>
    <t>-1083273507</t>
  </si>
  <si>
    <t>Podklad nebo kryt z vibrovaného štěrku VŠ s rozprostřením, vlhčením a zhutněním, po zhutnění tl. 200 mm</t>
  </si>
  <si>
    <t>"Frakce štěrku 8-16 mm"</t>
  </si>
  <si>
    <t>593111132.RR01</t>
  </si>
  <si>
    <t>Chodník z lité pryže tl 40 mm barevný kladený do štěrkopískového lože tl 50 mm</t>
  </si>
  <si>
    <t>-1135323434</t>
  </si>
  <si>
    <t>Kryt komunikací pro pěší z recyklované lité pryže kladený do štěrkopískového lože tl. do 50 mm volně barevných - červených</t>
  </si>
  <si>
    <t>596211110</t>
  </si>
  <si>
    <t>Kladení zámkové dlažby komunikací pro pěší ručně tl 60 mm skupiny A pl do 50 m2</t>
  </si>
  <si>
    <t>-1268911418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</si>
  <si>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</si>
  <si>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59245015</t>
  </si>
  <si>
    <t>dlažba zámková betonová tvaru I 200x165mm tl 60mm přírodní</t>
  </si>
  <si>
    <t>-215689040</t>
  </si>
  <si>
    <t>5,2*1,03 'Přepočtené koeficientem množství</t>
  </si>
  <si>
    <t>596811220</t>
  </si>
  <si>
    <t>Kladení betonové dlažby komunikací pro pěší do lože z kameniva velikosti přes 0,09 do 0,25 m2 pl do 50 m2</t>
  </si>
  <si>
    <t>1607139417</t>
  </si>
  <si>
    <t>Kladení dlažby z betonových nebo kameninových dlaždic komunikací pro pěší s vyplněním spár a se smetením přebytečného materiálu na vzdálenost do 3 m s ložem z kameniva těženého tl. do 30 mm velikosti dlaždic přes 0,09 m2 do 0,25 m2, pro plochy do 50 m2</t>
  </si>
  <si>
    <t>59246107</t>
  </si>
  <si>
    <t>dlažba chodníková betonová 500x500mm tl 50mm přírodní</t>
  </si>
  <si>
    <t>284014005</t>
  </si>
  <si>
    <t>39,19*1,03 'Přepočtené koeficientem množství</t>
  </si>
  <si>
    <t>596811222</t>
  </si>
  <si>
    <t>Kladení betonové dlažby komunikací pro pěší do lože z kameniva velikosti přes 0,09 do 0,25 m2 pl přes 100 do 300 m2</t>
  </si>
  <si>
    <t>-1467586182</t>
  </si>
  <si>
    <t>Kladení dlažby z betonových nebo kameninových dlaždic komunikací pro pěší s vyplněním spár a se smetením přebytečného materiálu na vzdálenost do 3 m s ložem z kameniva těženého tl. do 30 mm velikosti dlaždic přes 0,09 m2 do 0,25 m2, pro plochy přes 100 do 300 m2</t>
  </si>
  <si>
    <t>2134891196</t>
  </si>
  <si>
    <t>252*1,02 'Přepočtené koeficientem množství</t>
  </si>
  <si>
    <t>280438015</t>
  </si>
  <si>
    <t>3,1*(4*6+2*3,6+2*3,545+2*3,605+2*8,7+4*3,6+5,25)</t>
  </si>
  <si>
    <t>"Omítky 2NP"</t>
  </si>
  <si>
    <t>3,08*(4*46,29+4*6,56+19,26+19,25+2*6+2*3,545+2*3,6+2*3,55+6+7,605+23,5+1,6+2*4,89+2*19,56+2*19,25)</t>
  </si>
  <si>
    <t>2145292630</t>
  </si>
  <si>
    <t>1849307535</t>
  </si>
  <si>
    <t>619996137</t>
  </si>
  <si>
    <t>Ochrana samostatných konstrukcí a prvků obedněním z OSB desek</t>
  </si>
  <si>
    <t>218250282</t>
  </si>
  <si>
    <t>Ochrana stavebních konstrukcí a samostatných prvků včetně pozdějšího odstranění obedněním z OSB desek samostatných konstrukcí a prvků</t>
  </si>
  <si>
    <t>"Ochrana stávajícího keřového porostu"</t>
  </si>
  <si>
    <t>1093293266</t>
  </si>
  <si>
    <t>256,163</t>
  </si>
  <si>
    <t>-1508997184</t>
  </si>
  <si>
    <t>"Fasády objektu ST2 a ST6"</t>
  </si>
  <si>
    <t>2*256,163</t>
  </si>
  <si>
    <t>63152263</t>
  </si>
  <si>
    <t>deska tepelně izolační minerální kontaktních fasád podélné vlákno λ=0,034 tl 100mm</t>
  </si>
  <si>
    <t>548642198</t>
  </si>
  <si>
    <t>512,326*1,05 'Přepočtené koeficientem množství</t>
  </si>
  <si>
    <t>-1814381408</t>
  </si>
  <si>
    <t>"Fasáda objektu ST4"</t>
  </si>
  <si>
    <t>2*(100,898+364,097)</t>
  </si>
  <si>
    <t>-485679983</t>
  </si>
  <si>
    <t>929,99*1,05 'Přepočtené koeficientem množství</t>
  </si>
  <si>
    <t>364700926</t>
  </si>
  <si>
    <t>512,326+929,99</t>
  </si>
  <si>
    <t>716504086</t>
  </si>
  <si>
    <t>629999.RR01</t>
  </si>
  <si>
    <t>Provětrávaná fasáda - 15 mm obklad z profilovaného plechu na systémovém roštu</t>
  </si>
  <si>
    <t>1625787022</t>
  </si>
  <si>
    <t>"Systémově řešená provětrávaná fasáda na roštu, vč difuzní folie dle zvoleného systému"</t>
  </si>
  <si>
    <t>"Fasády objektu ST4 a ST5"</t>
  </si>
  <si>
    <t>100,898+364,097</t>
  </si>
  <si>
    <t>632451214</t>
  </si>
  <si>
    <t>Potěr cementový samonivelační litý C20 tl přes 45 do 50 mm</t>
  </si>
  <si>
    <t>-1715057352</t>
  </si>
  <si>
    <t>Potěr cementový samonivelační litý tř. C 20, tl. přes 45 do 50 mm</t>
  </si>
  <si>
    <t>"Skladba podlah SP1"</t>
  </si>
  <si>
    <t>35,03+21,83+13,04+20,89+3,69+3,47</t>
  </si>
  <si>
    <t>"Skladba podlah SP4"</t>
  </si>
  <si>
    <t>21,27+14,01+125,29+17,07+14,5+125,32</t>
  </si>
  <si>
    <t>"Skladba podlah SP5"</t>
  </si>
  <si>
    <t>71,46+4,11+6,4+9,95+17,52+16,11+3,66+1,59+2,76+21,25+18,09+18,14+5,18+5,11</t>
  </si>
  <si>
    <t>"Skladba podlah SP6"</t>
  </si>
  <si>
    <t>6,47+5,86</t>
  </si>
  <si>
    <t>632451291</t>
  </si>
  <si>
    <t>Příplatek k cementovému samonivelačnímu litému potěru C20 ZKD 5 mm tl přes 50 mm</t>
  </si>
  <si>
    <t>-1932782895</t>
  </si>
  <si>
    <t>Potěr cementový samonivelační litý Příplatek k cenám za každých dalších i započatých 5 mm tloušťky přes 50 mm tř. C 20</t>
  </si>
  <si>
    <t>"Příplatek za 2x 5 mm tl potěru SP1 (požadovaná tl 58 mm)"</t>
  </si>
  <si>
    <t>2*97,95</t>
  </si>
  <si>
    <t>"Příplatek za 1x 5 mm tl potěru SP4 (požadovaná tl 53 mm)"</t>
  </si>
  <si>
    <t>317,46</t>
  </si>
  <si>
    <t>"Příplatek za 1x 5 mm tl potěru SP6 (požadovaná tl 55 mm)"</t>
  </si>
  <si>
    <t>12,33</t>
  </si>
  <si>
    <t>637211124</t>
  </si>
  <si>
    <t>Okapový chodník z betonových dlaždic tl 50 mm kladených do písku se zalitím spár MC</t>
  </si>
  <si>
    <t>-556889620</t>
  </si>
  <si>
    <t>Okapový chodník z dlaždic betonových do písku se zalitím spár cementovou maltou, tl. dlaždic 50 mm</t>
  </si>
  <si>
    <t>Trubní vedení</t>
  </si>
  <si>
    <t>899914112</t>
  </si>
  <si>
    <t>Montáž ocelové chráničky D 219 x 10 mm</t>
  </si>
  <si>
    <t>1811555084</t>
  </si>
  <si>
    <t>Montáž ocelové chráničky v otevřeném výkopu vnějšího průměru D 219 x 10 mm</t>
  </si>
  <si>
    <t>"Montáž ocelové chráničky na stávající plynovod - dimenzi upravit dle skutečnosti"</t>
  </si>
  <si>
    <t>3,6</t>
  </si>
  <si>
    <t>55283929</t>
  </si>
  <si>
    <t>trubka ocelová bezešvá hladká jakost 11 353 219x8,0mm</t>
  </si>
  <si>
    <t>172635563</t>
  </si>
  <si>
    <t>916231212</t>
  </si>
  <si>
    <t>Osazení chodníkového obrubníku betonového stojatého bez boční opěry do lože z betonu prostého</t>
  </si>
  <si>
    <t>112124799</t>
  </si>
  <si>
    <t>Osazení chodníkového obrubníku betonového se zřízením lože, s vyplněním a zatřením spár cementovou maltou stojatého bez boční opěry, do lože z betonu prostého</t>
  </si>
  <si>
    <t>112</t>
  </si>
  <si>
    <t>59217060</t>
  </si>
  <si>
    <t>obrubník parkový betonový 1000x50x200mm přírodní</t>
  </si>
  <si>
    <t>1708519613</t>
  </si>
  <si>
    <t>112*1,02 'Přepočtené koeficientem množství</t>
  </si>
  <si>
    <t>-1859236952</t>
  </si>
  <si>
    <t>BBC.0006292.URS</t>
  </si>
  <si>
    <t>obrubník betonový chodníkový ABO 10-25,rovný 100x10x25cm přírodní šedá</t>
  </si>
  <si>
    <t>617357820</t>
  </si>
  <si>
    <t>106</t>
  </si>
  <si>
    <t>941121111</t>
  </si>
  <si>
    <t>Montáž lešení řadového trubkového těžkého s podlahami zatížení do 300 kg/m2 š od 1,5 do 1,8 m v do 10 m</t>
  </si>
  <si>
    <t>CS ÚRS 2023 01</t>
  </si>
  <si>
    <t>-1676690766</t>
  </si>
  <si>
    <t>Montáž lešení řadového trubkového těžkého pracovního s podlahami z fošen nebo dílců min. tl. 38 mm, s provozním zatížením tř. 4 do 300 kg/m2 šířky tř. W15 od 1,5 do 1,8 m, výšky do 10 m</t>
  </si>
  <si>
    <t>8,62*(2*48,29+2*16,28)</t>
  </si>
  <si>
    <t>107</t>
  </si>
  <si>
    <t>941121211</t>
  </si>
  <si>
    <t>Příplatek za první a každý další den použití lešení k ceně -1111</t>
  </si>
  <si>
    <t>-72849595</t>
  </si>
  <si>
    <t>"Doba použití lešení 90 dní"</t>
  </si>
  <si>
    <t>1113,187*90</t>
  </si>
  <si>
    <t>108</t>
  </si>
  <si>
    <t>941121811</t>
  </si>
  <si>
    <t>Demontáž lešení řadového trubkového těžkého s podlahami zatížení do 300 kg/m2 š od 1,2 do 1,5 m v do 10 m</t>
  </si>
  <si>
    <t>-1049745334</t>
  </si>
  <si>
    <t>Demontáž lešení řadového trubkového těžkého pracovního s podlahami z fošen nebo dílců min. tl. 38 mm, s provozním zatížením tř. 4 do 300 kg/m2 šířky tř. W15 od 1,5 do 1,8 m, výšky do 10 m</t>
  </si>
  <si>
    <t>109</t>
  </si>
  <si>
    <t>944511111</t>
  </si>
  <si>
    <t>Montáž ochranné sítě z textilie z umělých vláken</t>
  </si>
  <si>
    <t>-1718330260</t>
  </si>
  <si>
    <t>Montáž ochranné sítě zavěšené na konstrukci lešení z textilie z umělých vláken</t>
  </si>
  <si>
    <t>110</t>
  </si>
  <si>
    <t>944511211</t>
  </si>
  <si>
    <t>Příplatek k ochranné síti za první a ZKD den použití</t>
  </si>
  <si>
    <t>733891244</t>
  </si>
  <si>
    <t>Montáž ochranné sítě Příplatek za první a každý další den použití sítě k ceně -1111</t>
  </si>
  <si>
    <t>111</t>
  </si>
  <si>
    <t>944511811</t>
  </si>
  <si>
    <t>Demontáž ochranné sítě z textilie z umělých vláken</t>
  </si>
  <si>
    <t>1012316321</t>
  </si>
  <si>
    <t>Demontáž ochranné sítě zavěšené na konstrukci lešení z textilie z umělých vláken</t>
  </si>
  <si>
    <t>944711111</t>
  </si>
  <si>
    <t>Montáž záchytné stříšky š do 1,5 m</t>
  </si>
  <si>
    <t>-229372345</t>
  </si>
  <si>
    <t>Montáž záchytné stříšky zřizované současně s lehkým nebo těžkým lešením, šířky do 1,5 m</t>
  </si>
  <si>
    <t>2*48,29+2*16,28</t>
  </si>
  <si>
    <t>113</t>
  </si>
  <si>
    <t>944711211</t>
  </si>
  <si>
    <t>Příplatek k záchytné stříšce š přes do 1,5 m za první a ZKD den použití</t>
  </si>
  <si>
    <t>639241934</t>
  </si>
  <si>
    <t>Montáž záchytné stříšky Příplatek za první a každý další den použití záchytné stříšky k ceně -1111</t>
  </si>
  <si>
    <t>129,14*90</t>
  </si>
  <si>
    <t>114</t>
  </si>
  <si>
    <t>944711811</t>
  </si>
  <si>
    <t>Demontáž záchytné stříšky š přes do 1,5 m</t>
  </si>
  <si>
    <t>-509672362</t>
  </si>
  <si>
    <t>Demontáž záchytné stříšky zřizované současně s lehkým nebo těžkým lešením, šířky do 1,5 m</t>
  </si>
  <si>
    <t>115</t>
  </si>
  <si>
    <t>946111112</t>
  </si>
  <si>
    <t>Montáž pojízdných věží trubkových/dílcových š přes 0,6 do 0,9 m dl do 3,2 m v přes 1,5 do 2,5 m</t>
  </si>
  <si>
    <t>1791056474</t>
  </si>
  <si>
    <t>Montáž pojízdných věží trubkových nebo dílcových s maximálním zatížením podlahy do 200 kg/m2 šířky od 0,6 do 0,9 m, délky do 3,2 m, výšky přes 1,5 m do 2,5 m</t>
  </si>
  <si>
    <t>"Pomocné interiérové lešení, 4x věž"</t>
  </si>
  <si>
    <t>116</t>
  </si>
  <si>
    <t>946111212</t>
  </si>
  <si>
    <t>Příplatek k pojízdným věžím š přes 0,6 do 0,9 m dl do 3,2 m v do 2,5 m za první a ZKD den použití</t>
  </si>
  <si>
    <t>299708535</t>
  </si>
  <si>
    <t>Montáž pojízdných věží trubkových nebo dílcových s maximálním zatížením podlahy do 200 kg/m2 Příplatek za první a každý další den použití pojízdného lešení k ceně -1112</t>
  </si>
  <si>
    <t>"Doba použití pomocného lešení 120 dní"</t>
  </si>
  <si>
    <t>4*120</t>
  </si>
  <si>
    <t>117</t>
  </si>
  <si>
    <t>946111812</t>
  </si>
  <si>
    <t>Demontáž pojízdných věží trubkových/dílcových š přes 0,6 do 0,9 m dl do 3,2 m v přes 1,5 do 2,5 m</t>
  </si>
  <si>
    <t>1877903623</t>
  </si>
  <si>
    <t>Demontáž pojízdných věží trubkových nebo dílcových s maximálním zatížením podlahy do 200 kg/m2 šířky od 0,6 do 0,9 m, délky do 3,2 m, výšky přes 1,5 m do 2,5 m</t>
  </si>
  <si>
    <t>118</t>
  </si>
  <si>
    <t>952901111</t>
  </si>
  <si>
    <t>Vyčištění budov bytové a občanské výstavby při výšce podlaží do 4 m</t>
  </si>
  <si>
    <t>CS ÚRS 2023 02</t>
  </si>
  <si>
    <t>-357007146</t>
  </si>
  <si>
    <t>Vyčištění budov nebo objektů před předáním do užívání budov bytové nebo občanské výstavby, světlé výšky podlaží do 4 m</t>
  </si>
  <si>
    <t>"Čistý úklid po ukončení prací"</t>
  </si>
  <si>
    <t>521,71+534,94</t>
  </si>
  <si>
    <t>119</t>
  </si>
  <si>
    <t>963013530</t>
  </si>
  <si>
    <t>Bourání stropů s keramickou výplní</t>
  </si>
  <si>
    <t>1402942116</t>
  </si>
  <si>
    <t>Bourání stropů s keramickou výplní včetně vybourání nosníků a jejich odklizení jakékoliv tloušťky</t>
  </si>
  <si>
    <t>"Bourání stávajícího stropu - HURDIS + I č. 180"</t>
  </si>
  <si>
    <t>(11,85*39,41)*0,325</t>
  </si>
  <si>
    <t>120</t>
  </si>
  <si>
    <t>965042141</t>
  </si>
  <si>
    <t>Bourání podkladů pod dlažby nebo mazanin betonových nebo z litého asfaltu tl do 100 mm pl přes 4 m2</t>
  </si>
  <si>
    <t>-1779044226</t>
  </si>
  <si>
    <t>Bourání mazanin betonových nebo z litého asfaltu tl. do 100 mm, plochy přes 4 m2</t>
  </si>
  <si>
    <t>"Bourání stávající střechy"</t>
  </si>
  <si>
    <t>"Vrstva lehčeného betonu"</t>
  </si>
  <si>
    <t>0,1*(11,85*39,41)</t>
  </si>
  <si>
    <t>"Bourání stávajícího stropu"</t>
  </si>
  <si>
    <t>"Vrstva lehčeného betonu + výplňový materiál"</t>
  </si>
  <si>
    <t>0,13*(11,85*39,41)</t>
  </si>
  <si>
    <t>121</t>
  </si>
  <si>
    <t>965082941</t>
  </si>
  <si>
    <t>Odstranění násypů pod podlahami nebo na střechách tl přes 200 mm</t>
  </si>
  <si>
    <t>-1072285541</t>
  </si>
  <si>
    <t>Odstranění násypu pod podlahami nebo ochranného násypu na střechách tl. přes 200 mm jakékoliv plochy</t>
  </si>
  <si>
    <t>"Škvárový násyp"</t>
  </si>
  <si>
    <t>0,22*(11,85*39,41)</t>
  </si>
  <si>
    <t>122</t>
  </si>
  <si>
    <t>977151118</t>
  </si>
  <si>
    <t>Jádrové vrty diamantovými korunkami do stavebních materiálů D přes 90 do 100 mm</t>
  </si>
  <si>
    <t>-1478678616</t>
  </si>
  <si>
    <t>Jádrové vrty diamantovými korunkami do stavebních materiálů (železobetonu, betonu, cihel, obkladů, dlažeb, kamene) průměru přes 90 do 100 mm</t>
  </si>
  <si>
    <t>"Jádrové vrty v ŽB"</t>
  </si>
  <si>
    <t>3,5</t>
  </si>
  <si>
    <t>"Jádrové vrty ve zdivu"</t>
  </si>
  <si>
    <t>123</t>
  </si>
  <si>
    <t>989999.RR01</t>
  </si>
  <si>
    <t>Demontáž a zpětná montáž zahradní chatičky</t>
  </si>
  <si>
    <t>1143970732</t>
  </si>
  <si>
    <t>124</t>
  </si>
  <si>
    <t>1272571697</t>
  </si>
  <si>
    <t>125</t>
  </si>
  <si>
    <t>1468203040</t>
  </si>
  <si>
    <t>126</t>
  </si>
  <si>
    <t>-1360797733</t>
  </si>
  <si>
    <t>20*1090,561</t>
  </si>
  <si>
    <t>127</t>
  </si>
  <si>
    <t>-201818408</t>
  </si>
  <si>
    <t>128</t>
  </si>
  <si>
    <t>490495567</t>
  </si>
  <si>
    <t>711</t>
  </si>
  <si>
    <t>Izolace proti vodě, vlhkosti a plynům</t>
  </si>
  <si>
    <t>129</t>
  </si>
  <si>
    <t>711111001</t>
  </si>
  <si>
    <t>Provedení izolace proti zemní vlhkosti vodorovné za studena nátěrem penetračním</t>
  </si>
  <si>
    <t>158181826</t>
  </si>
  <si>
    <t>Provedení izolace proti zemní vlhkosti natěradly a tmely za studena na ploše vodorovné V nátěrem penetračním</t>
  </si>
  <si>
    <t>"Izolace podlah na terénu 1NP"</t>
  </si>
  <si>
    <t>130</t>
  </si>
  <si>
    <t>-1865609359</t>
  </si>
  <si>
    <t>97,95*0,4 'Přepočtené koeficientem množství</t>
  </si>
  <si>
    <t>131</t>
  </si>
  <si>
    <t>711112001</t>
  </si>
  <si>
    <t>Provedení izolace proti zemní vlhkosti svislé za studena nátěrem penetračním</t>
  </si>
  <si>
    <t>-761723953</t>
  </si>
  <si>
    <t>Provedení izolace proti zemní vlhkosti natěradly a tmely za studena na ploše svislé S nátěrem penetračním</t>
  </si>
  <si>
    <t>"Izolace soklové části"</t>
  </si>
  <si>
    <t>132</t>
  </si>
  <si>
    <t>-1166919203</t>
  </si>
  <si>
    <t>170,886*0,4 'Přepočtené koeficientem množství</t>
  </si>
  <si>
    <t>133</t>
  </si>
  <si>
    <t>711141559</t>
  </si>
  <si>
    <t>Provedení izolace proti zemní vlhkosti pásy přitavením vodorovné NAIP</t>
  </si>
  <si>
    <t>1729240484</t>
  </si>
  <si>
    <t>Provedení izolace proti zemní vlhkosti pásy přitavením NAIP na ploše vodorovné V</t>
  </si>
  <si>
    <t>134</t>
  </si>
  <si>
    <t>62853004</t>
  </si>
  <si>
    <t>pás asfaltový natavitelný modifikovaný SBS s vložkou ze skleněné tkaniny a spalitelnou PE fólií nebo jemnozrnným minerálním posypem na horním povrchu tl 4,0mm</t>
  </si>
  <si>
    <t>-1562134220</t>
  </si>
  <si>
    <t>97,95*1,1655 'Přepočtené koeficientem množství</t>
  </si>
  <si>
    <t>135</t>
  </si>
  <si>
    <t>711142559</t>
  </si>
  <si>
    <t>Provedení izolace proti zemní vlhkosti pásy přitavením svislé NAIP</t>
  </si>
  <si>
    <t>-1665256889</t>
  </si>
  <si>
    <t>Provedení izolace proti zemní vlhkosti pásy přitavením NAIP na ploše svislé S</t>
  </si>
  <si>
    <t>136</t>
  </si>
  <si>
    <t>1354552927</t>
  </si>
  <si>
    <t>170,886*1,221 'Přepočtené koeficientem množství</t>
  </si>
  <si>
    <t>137</t>
  </si>
  <si>
    <t>998711202</t>
  </si>
  <si>
    <t>Přesun hmot procentní pro izolace proti vodě, vlhkosti a plynům v objektech v přes 6 do 12 m</t>
  </si>
  <si>
    <t>1335365831</t>
  </si>
  <si>
    <t>Přesun hmot pro izolace proti vodě, vlhkosti a plynům stanovený procentní sazbou (%) z ceny vodorovná dopravní vzdálenost do 50 m základní v objektech výšky přes 6 do 12 m</t>
  </si>
  <si>
    <t>138</t>
  </si>
  <si>
    <t>301307478</t>
  </si>
  <si>
    <t>"Skladba střechy SŘ3"</t>
  </si>
  <si>
    <t>0,5*(16,35+8,208+2*45,69+2*13,64)+3*(0,5*0,5)+3*(1*1)+3*(0,5*0,5)+0,5*2</t>
  </si>
  <si>
    <t>(0,7+0,5)*(2*46,29+2*14,74)</t>
  </si>
  <si>
    <t>139</t>
  </si>
  <si>
    <t>-1210931866</t>
  </si>
  <si>
    <t>223,581*0,4 'Přepočtené koeficientem množství</t>
  </si>
  <si>
    <t>140</t>
  </si>
  <si>
    <t>-78273700</t>
  </si>
  <si>
    <t>141</t>
  </si>
  <si>
    <t>712340833</t>
  </si>
  <si>
    <t>Odstranění povlakové krytiny střech do 10° z pásů NAIP přitavených v plné ploše třívrstvé</t>
  </si>
  <si>
    <t>-114958627</t>
  </si>
  <si>
    <t>Odstranění povlakové krytiny střech plochých do 10° z přitavených pásů NAIP v plné ploše třívrstvé</t>
  </si>
  <si>
    <t>"4x vrstva SBS asfaltových pásů + 20 mm vrstva PUR"</t>
  </si>
  <si>
    <t>11,85*39,41</t>
  </si>
  <si>
    <t>142</t>
  </si>
  <si>
    <t>712340834</t>
  </si>
  <si>
    <t>Příplatek k odstranění povlakové krytiny střech do 10° z pásů NAIP přitavených v plné ploše ZKD vrstvu</t>
  </si>
  <si>
    <t>-1782515175</t>
  </si>
  <si>
    <t>Odstranění povlakové krytiny střech plochých do 10° z přitavených pásů NAIP v plné ploše Příplatek k ceně - 0833 za každou další vrstvu</t>
  </si>
  <si>
    <t>"Příplatek za 2x vrstvu k základní položce"</t>
  </si>
  <si>
    <t>2*467,009</t>
  </si>
  <si>
    <t>143</t>
  </si>
  <si>
    <t>-1682384242</t>
  </si>
  <si>
    <t>144</t>
  </si>
  <si>
    <t>261085076</t>
  </si>
  <si>
    <t>223,581*1,221 'Přepočtené koeficientem množství</t>
  </si>
  <si>
    <t>145</t>
  </si>
  <si>
    <t>-1435277181</t>
  </si>
  <si>
    <t>146</t>
  </si>
  <si>
    <t>174836375</t>
  </si>
  <si>
    <t>916,132*1,1655 'Přepočtené koeficientem množství</t>
  </si>
  <si>
    <t>147</t>
  </si>
  <si>
    <t>-1687723920</t>
  </si>
  <si>
    <t>3*(12,64*48,69)</t>
  </si>
  <si>
    <t>2*(0,5*(16,35+8,208+2*45,69+2*13,64)+3*(0,5*0,5)+3*(1*1)+3*(0,5*0,5)+0,5*2)</t>
  </si>
  <si>
    <t>148</t>
  </si>
  <si>
    <t>-671632016</t>
  </si>
  <si>
    <t>2147,015*1,05 'Přepočtené koeficientem množství</t>
  </si>
  <si>
    <t>149</t>
  </si>
  <si>
    <t>-1458331965</t>
  </si>
  <si>
    <t>150</t>
  </si>
  <si>
    <t>-2089849608</t>
  </si>
  <si>
    <t>151</t>
  </si>
  <si>
    <t>-1735504649</t>
  </si>
  <si>
    <t>152</t>
  </si>
  <si>
    <t>-147707501</t>
  </si>
  <si>
    <t>153</t>
  </si>
  <si>
    <t>712771601</t>
  </si>
  <si>
    <t>Provedení ochranných pásů z praného říčního kameniva šířky do 500 mm</t>
  </si>
  <si>
    <t>1960849463</t>
  </si>
  <si>
    <t>Provedení ochranných pásů vegetační střechy po obvodu střechy, v místech střešních prostupům napojení na zeď apod. z praného říčního kameniva, tloušťky do 100 mm, šířky do 500 mm</t>
  </si>
  <si>
    <t>0,1*(0,5*(16,35+8,208+2*45,69+2*13,64))</t>
  </si>
  <si>
    <t>0,1*(3*(0,5*0,5))</t>
  </si>
  <si>
    <t>0,1*(3*(1*1))</t>
  </si>
  <si>
    <t>0,1*(0,5*2)</t>
  </si>
  <si>
    <t>154</t>
  </si>
  <si>
    <t>58337402</t>
  </si>
  <si>
    <t>kamenivo dekorační (kačírek) frakce 16/22</t>
  </si>
  <si>
    <t>207586104</t>
  </si>
  <si>
    <t>7,711*1,6524 'Přepočtené koeficientem množství</t>
  </si>
  <si>
    <t>-910006212</t>
  </si>
  <si>
    <t>156</t>
  </si>
  <si>
    <t>713121111</t>
  </si>
  <si>
    <t>Montáž izolace tepelné podlah volně kladenými rohožemi, pásy, dílci, deskami 1 vrstva</t>
  </si>
  <si>
    <t>-249862925</t>
  </si>
  <si>
    <t>Montáž tepelné izolace podlah rohožemi, pásy, deskami, dílci, bloky (izolační materiál ve specifikaci) kladenými volně jednovrstvá</t>
  </si>
  <si>
    <t>157</t>
  </si>
  <si>
    <t>28376558</t>
  </si>
  <si>
    <t>deska polystyrénová pro snížení kročejového hluku (max. zatížení 6,5 kN/m2) tl 40mm</t>
  </si>
  <si>
    <t>230833050</t>
  </si>
  <si>
    <t>629,07*1,05 'Přepočtené koeficientem množství</t>
  </si>
  <si>
    <t>158</t>
  </si>
  <si>
    <t>619620399</t>
  </si>
  <si>
    <t>159</t>
  </si>
  <si>
    <t>28375992</t>
  </si>
  <si>
    <t>deska EPS 150 pro konstrukce s vysokým zatížením λ=0,035 tl 180mm</t>
  </si>
  <si>
    <t>-577476516</t>
  </si>
  <si>
    <t>97,95*1,05 'Přepočtené koeficientem množství</t>
  </si>
  <si>
    <t>160</t>
  </si>
  <si>
    <t>713140861</t>
  </si>
  <si>
    <t>Odstranění tepelné izolace střech nadstřešní lepené z polystyrenu suchého tl do 100 mm</t>
  </si>
  <si>
    <t>-424775757</t>
  </si>
  <si>
    <t>Odstranění tepelné izolace střech plochých z rohoží, pásů, dílců, desek, bloků nadstřešních izolací připevněných lepením z polystyrenu suchého, tloušťka izolace do 100 mm</t>
  </si>
  <si>
    <t>"Tepelná izolace EPS"</t>
  </si>
  <si>
    <t>161</t>
  </si>
  <si>
    <t>713141131</t>
  </si>
  <si>
    <t>Montáž izolace tepelné střech plochých lepené za studena plně 1 vrstva rohoží, pásů, dílců, desek</t>
  </si>
  <si>
    <t>1921558843</t>
  </si>
  <si>
    <t>Montáž tepelné izolace střech plochých rohožemi, pásy, deskami, dílci, bloky (izolační materiál ve specifikaci) přilepenými za studena jednovrstvá zplna</t>
  </si>
  <si>
    <t>162</t>
  </si>
  <si>
    <t>28375912</t>
  </si>
  <si>
    <t>deska EPS 150 pro konstrukce s vysokým zatížením λ=0,035 tl 80mm</t>
  </si>
  <si>
    <t>-1888697185</t>
  </si>
  <si>
    <t>146,472*1,05 'Přepočtené koeficientem množství</t>
  </si>
  <si>
    <t>163</t>
  </si>
  <si>
    <t>-892299962</t>
  </si>
  <si>
    <t>164</t>
  </si>
  <si>
    <t>534712244</t>
  </si>
  <si>
    <t>165</t>
  </si>
  <si>
    <t>713191132</t>
  </si>
  <si>
    <t>Montáž izolace tepelné podlah, stropů vrchem nebo střech překrytí separační fólií z PE</t>
  </si>
  <si>
    <t>1498726670</t>
  </si>
  <si>
    <t>Montáž tepelné izolace stavebních konstrukcí - doplňky a konstrukční součásti podlah, stropů vrchem nebo střech překrytí fólií separační z PE</t>
  </si>
  <si>
    <t>166</t>
  </si>
  <si>
    <t>28329042</t>
  </si>
  <si>
    <t>fólie PE separační či ochranná tl 0,2mm</t>
  </si>
  <si>
    <t>207662285</t>
  </si>
  <si>
    <t>167</t>
  </si>
  <si>
    <t>-1966230057</t>
  </si>
  <si>
    <t>722</t>
  </si>
  <si>
    <t>Zdravotechnika - vnitřní vodovod</t>
  </si>
  <si>
    <t>168</t>
  </si>
  <si>
    <t>722259115</t>
  </si>
  <si>
    <t>Skříň pro hasicí přístroj</t>
  </si>
  <si>
    <t>-1706427169</t>
  </si>
  <si>
    <t>Požární příslušenství a armatury hydrantové skříně ostatní příslušenství skříň pro ruční hasicí přístroj</t>
  </si>
  <si>
    <t>"Ž01"</t>
  </si>
  <si>
    <t>169</t>
  </si>
  <si>
    <t>722999.RR01</t>
  </si>
  <si>
    <t>Přenosný hasící přístroj PG6 s hasící schopností nejméně 21A</t>
  </si>
  <si>
    <t>512308976</t>
  </si>
  <si>
    <t>"Ž02"</t>
  </si>
  <si>
    <t>170</t>
  </si>
  <si>
    <t>998722202</t>
  </si>
  <si>
    <t>Přesun hmot procentní pro vnitřní vodovod v objektech v přes 6 do 12 m</t>
  </si>
  <si>
    <t>-1109071943</t>
  </si>
  <si>
    <t>Přesun hmot pro vnitřní vodovod stanovený procentní sazbou (%) z ceny vodorovná dopravní vzdálenost do 50 m základní v objektech výšky přes 6 do 12 m</t>
  </si>
  <si>
    <t>171</t>
  </si>
  <si>
    <t>762341270</t>
  </si>
  <si>
    <t>Montáž bednění střech rovných a šikmých sklonu do 60° z desek dřevotřískových na sraz</t>
  </si>
  <si>
    <t>1259806714</t>
  </si>
  <si>
    <t>Montáž bednění střech rovných a šikmých sklonu do 60° s vyřezáním otvorů z desek dřevotřískových nebo dřevoštěpkových na sraz</t>
  </si>
  <si>
    <t>172</t>
  </si>
  <si>
    <t>60621165</t>
  </si>
  <si>
    <t>překližka vodovzdorná protiskl/hladká topol tl 18mm</t>
  </si>
  <si>
    <t>542517031</t>
  </si>
  <si>
    <t>615,442*1,1 'Přepočtené koeficientem množství</t>
  </si>
  <si>
    <t>173</t>
  </si>
  <si>
    <t>412031685</t>
  </si>
  <si>
    <t>763</t>
  </si>
  <si>
    <t>Konstrukce suché výstavby</t>
  </si>
  <si>
    <t>174</t>
  </si>
  <si>
    <t>763111316.RR01</t>
  </si>
  <si>
    <t>SDK příčka tl 150 mm profil CW+UW</t>
  </si>
  <si>
    <t>-1771273811</t>
  </si>
  <si>
    <t>3,08*(3,6+2*4,89+4,89)</t>
  </si>
  <si>
    <t>175</t>
  </si>
  <si>
    <t>763111327.RR01</t>
  </si>
  <si>
    <t>SDK příčka tl 150 mm profil CW+UW protipožární</t>
  </si>
  <si>
    <t>-1481581328</t>
  </si>
  <si>
    <t>"SDK příčky 1NP"</t>
  </si>
  <si>
    <t>3,1*(1,815+0,83)</t>
  </si>
  <si>
    <t>176</t>
  </si>
  <si>
    <t>763111336.RR01</t>
  </si>
  <si>
    <t>SDK příčka tl 150 mm profil CW+UW do vlkého prostředí</t>
  </si>
  <si>
    <t>-190956084</t>
  </si>
  <si>
    <t>3,1*(1,47+0,15+1,45+1,815+1,575)</t>
  </si>
  <si>
    <t>3,08*(4,89+2,765+2*2,3+4,89+2,22)</t>
  </si>
  <si>
    <t>177</t>
  </si>
  <si>
    <t>763121423</t>
  </si>
  <si>
    <t>SDK stěna předsazená tl 87,5 mm profil CW+UW 75 deska 1xDF 12,5 s izolací EI 30 Rw do 12 dB</t>
  </si>
  <si>
    <t>-1502008040</t>
  </si>
  <si>
    <t>Stěna předsazená ze sádrokartonových desek s nosnou konstrukcí z ocelových profilů CW, UW jednoduše opláštěná deskou protipožární DF tl. 12,5 mm s izolací, EI 30, stěna tl. 87,5 mm, profil 75, Rw do 12 dB</t>
  </si>
  <si>
    <t>"Stěny předsazené 2NP"</t>
  </si>
  <si>
    <t>3,1*(2*4,89)</t>
  </si>
  <si>
    <t>178</t>
  </si>
  <si>
    <t>763121424</t>
  </si>
  <si>
    <t>SDK stěna předsazená tl 87,5 mm profil CW+UW 75 deska 1xH2 12,5 bez izolace EI 15</t>
  </si>
  <si>
    <t>2007818294</t>
  </si>
  <si>
    <t>Stěna předsazená ze sádrokartonových desek s nosnou konstrukcí z ocelových profilů CW, UW jednoduše opláštěná deskou impregnovanou H2 tl. 12,5 mm bez izolace, EI 15, stěna tl. 87,5 mm, profil 75</t>
  </si>
  <si>
    <t>"Stěny předsazené 1NP"</t>
  </si>
  <si>
    <t>3,1*(2*0,47+1,1)</t>
  </si>
  <si>
    <t>3,08*(2*2,3+2*4,89+2,538+2*4,89+3*1+2*0,5+0,7+0,9+2,57+4,89+2*2,315)</t>
  </si>
  <si>
    <t>179</t>
  </si>
  <si>
    <t>763131411</t>
  </si>
  <si>
    <t>SDK podhled desky 1xA 12,5 bez izolace dvouvrstvá spodní kce profil CD+UD</t>
  </si>
  <si>
    <t>-1583289232</t>
  </si>
  <si>
    <t>Podhled ze sádrokartonových desek dvouvrstvá zavěšená spodní konstrukce z ocelových profilů CD, UD jednoduše opláštěná deskou standardní A, tl. 12,5 mm, bez izolace</t>
  </si>
  <si>
    <t>"Podhledy standard 1NP"</t>
  </si>
  <si>
    <t>521,71-55,4</t>
  </si>
  <si>
    <t>"Podhledy standard 2NP"</t>
  </si>
  <si>
    <t>534,94-71,36</t>
  </si>
  <si>
    <t>"Odečet pohledů akustických"</t>
  </si>
  <si>
    <t>-477,17</t>
  </si>
  <si>
    <t>180</t>
  </si>
  <si>
    <t>763131451</t>
  </si>
  <si>
    <t>SDK podhled deska 1xH2 12,5 bez izolace dvouvrstvá spodní kce profil CD+UD</t>
  </si>
  <si>
    <t>1789690492</t>
  </si>
  <si>
    <t>Podhled ze sádrokartonových desek dvouvrstvá zavěšená spodní konstrukce z ocelových profilů CD, UD jednoduše opláštěná deskou impregnovanou H2, tl. 12,5 mm, bez izolace</t>
  </si>
  <si>
    <t>"Podhledy vlhké prostředí 1NP"</t>
  </si>
  <si>
    <t>13,04+8,36+18,27+2,19+2,01+1,75+8,52+1,26</t>
  </si>
  <si>
    <t>"Podhledy vlhké prostředí 2NP"</t>
  </si>
  <si>
    <t>6,4+16,11+1,59+2,76+21,25+18,14+5,11</t>
  </si>
  <si>
    <t>306</t>
  </si>
  <si>
    <t>763131555.RR01</t>
  </si>
  <si>
    <t>SDK podhled deska 1x akustická 12,5 s izolací jednovrstvá spodní kce profil CD+UD</t>
  </si>
  <si>
    <t>-604108582</t>
  </si>
  <si>
    <t>Podhled ze sádrokartonových desek jednovrstvá zavěšená spodní konstrukce z ocelových profilů CD, UD jednoduše opláštěná deskou akustickou, tl. 12,5 mm, s izolací minerální tl 50 mm</t>
  </si>
  <si>
    <t>"Zavěšená plošná konstrukce podhledu s pozinkovanou nosnou konstrukcí z profilovaných plechů tl. 0,6mm. Přímé upěvnění (přímý závěs) na stavební kci"</t>
  </si>
  <si>
    <t>"Jednovrstvé opláštění ze sádrokartonových. Včetně systémového příslušenství: podkladní těsnící páska, podkladní těsnící tmel, šrouby, povrchový tmel"</t>
  </si>
  <si>
    <t>"se ztužující mřížkou"</t>
  </si>
  <si>
    <t>"Konce u svislých konstrukce zevnitř podhledu podložit montážním profilem, mezeru vyplnit akrylátem a tmelem spar"</t>
  </si>
  <si>
    <t>"Podhledy akustické 1NP"</t>
  </si>
  <si>
    <t>113,42+113,46</t>
  </si>
  <si>
    <t>"Podhledy akustické 2NP"</t>
  </si>
  <si>
    <t>125,29+125,</t>
  </si>
  <si>
    <t>181</t>
  </si>
  <si>
    <t>998763402</t>
  </si>
  <si>
    <t>Přesun hmot procentní pro konstrukce montované z desek v objektech v přes 6 do 12 m</t>
  </si>
  <si>
    <t>-1228659621</t>
  </si>
  <si>
    <t>Přesun hmot pro konstrukce montované z desek sádrokartonových, sádrovláknitých, cementovláknitých nebo cementových stanovený procentní sazbou (%) z ceny vodorovná dopravní vzdálenost do 50 m základní v objektech výšky přes 6 do 12 m</t>
  </si>
  <si>
    <t>182</t>
  </si>
  <si>
    <t>764.DEM.RR01</t>
  </si>
  <si>
    <t>Demontáž ostatních nespecifikovaných klempířských prvků na fasádě objektu</t>
  </si>
  <si>
    <t>kpl</t>
  </si>
  <si>
    <t>1552811029</t>
  </si>
  <si>
    <t>183</t>
  </si>
  <si>
    <t>764222405</t>
  </si>
  <si>
    <t>Oplechování štítu závětrnou lištou z Al plechu rš 360 mm</t>
  </si>
  <si>
    <t>-1296735190</t>
  </si>
  <si>
    <t>Oplechování střešních prvků z hliníkového plechu štítu závětrnou lištou rš 360 mm</t>
  </si>
  <si>
    <t>"K11"</t>
  </si>
  <si>
    <t>123,194</t>
  </si>
  <si>
    <t>184</t>
  </si>
  <si>
    <t>764224405</t>
  </si>
  <si>
    <t>Oplechování horních ploch a nadezdívek (atik) bez rohů z Al plechu mechanicky kotvené rš 360 mm</t>
  </si>
  <si>
    <t>2007849443</t>
  </si>
  <si>
    <t>Oplechování horních ploch zdí a nadezdívek (atik) z hliníkového plechu mechanicky kotvené rš 360 mm</t>
  </si>
  <si>
    <t>"K10"</t>
  </si>
  <si>
    <t>27,649</t>
  </si>
  <si>
    <t>185</t>
  </si>
  <si>
    <t>764225445</t>
  </si>
  <si>
    <t>Příplatek za zvýšenou pracnost při oplechování rohů nadezdívek (atik) z Al plechu rš do 400 mm</t>
  </si>
  <si>
    <t>319690932</t>
  </si>
  <si>
    <t>Oplechování horních ploch zdí a nadezdívek (atik) z hliníkového plechu Příplatek k cenám za zvýšenou pracnost při provedení rohu nebo koutu do rš 400 mm</t>
  </si>
  <si>
    <t>186</t>
  </si>
  <si>
    <t>-566155410</t>
  </si>
  <si>
    <t>"K2"</t>
  </si>
  <si>
    <t>1*0,85</t>
  </si>
  <si>
    <t>"K4"</t>
  </si>
  <si>
    <t>4*5,3</t>
  </si>
  <si>
    <t>764226405</t>
  </si>
  <si>
    <t>Oplechování parapetů rovných mechanicky kotvené z Al plechu rš 360 mm</t>
  </si>
  <si>
    <t>1553792185</t>
  </si>
  <si>
    <t>Oplechování parapetů z hliníkového plechu rovných mechanicky kotvené, bez rohů rš 360 mm</t>
  </si>
  <si>
    <t>"K5"</t>
  </si>
  <si>
    <t>1*2,2</t>
  </si>
  <si>
    <t>"K6"</t>
  </si>
  <si>
    <t>2*2,2</t>
  </si>
  <si>
    <t>"K7"</t>
  </si>
  <si>
    <t>1*1,5</t>
  </si>
  <si>
    <t>"K8"</t>
  </si>
  <si>
    <t>1*22</t>
  </si>
  <si>
    <t>"K9"</t>
  </si>
  <si>
    <t>4*4</t>
  </si>
  <si>
    <t>188</t>
  </si>
  <si>
    <t>1129897371</t>
  </si>
  <si>
    <t>189</t>
  </si>
  <si>
    <t>461508836</t>
  </si>
  <si>
    <t>190</t>
  </si>
  <si>
    <t>766621011</t>
  </si>
  <si>
    <t>Montáž dřevěných oken plochy přes 1 m2 pevných výšky do 1,5 m s rámem do zdiva</t>
  </si>
  <si>
    <t>-524488195</t>
  </si>
  <si>
    <t>Montáž oken dřevěných včetně montáže rámu plochy přes 1 m2 pevných do zdiva, výšky do 1,5 m</t>
  </si>
  <si>
    <t>"Okna O06 a O07"</t>
  </si>
  <si>
    <t>2*(0,56*0,87)+2*(0,865*0,885)</t>
  </si>
  <si>
    <t>191</t>
  </si>
  <si>
    <t>61110002</t>
  </si>
  <si>
    <t>okno dřevěné s fixním zasklením dvojsklo přes plochu 1m2 do v 1,5m</t>
  </si>
  <si>
    <t>-79561793</t>
  </si>
  <si>
    <t>192</t>
  </si>
  <si>
    <t>766622115</t>
  </si>
  <si>
    <t>Montáž plastových oken plochy přes 1 m2 pevných v do 1,5 m s rámem do zdiva</t>
  </si>
  <si>
    <t>442758918</t>
  </si>
  <si>
    <t>Montáž oken plastových včetně montáže rámu plochy přes 1 m2 pevných do zdiva, výšky do 1,5 m</t>
  </si>
  <si>
    <t>"Okno O15"</t>
  </si>
  <si>
    <t>6*(1*1)</t>
  </si>
  <si>
    <t>193</t>
  </si>
  <si>
    <t>61140044</t>
  </si>
  <si>
    <t>okno plastové s fixním zasklením trojsklo přes plochu 1m2 do v 1,5m</t>
  </si>
  <si>
    <t>648820336</t>
  </si>
  <si>
    <t>194</t>
  </si>
  <si>
    <t>-1777962215</t>
  </si>
  <si>
    <t>8+2+7+2+7+3</t>
  </si>
  <si>
    <t>195</t>
  </si>
  <si>
    <t>RMAT0021</t>
  </si>
  <si>
    <t>dveře dřevěný kompozit + laminát HPL plné 700x2100 mm vč veškerého příslušenství</t>
  </si>
  <si>
    <t>-90927517</t>
  </si>
  <si>
    <t>196</t>
  </si>
  <si>
    <t>1466566724</t>
  </si>
  <si>
    <t>197</t>
  </si>
  <si>
    <t>RMAT0022</t>
  </si>
  <si>
    <t>dveře dřevěný kompozit + laminát HPL plné 800x2100 mm vč veškerého příslušenství</t>
  </si>
  <si>
    <t>866916202</t>
  </si>
  <si>
    <t>198</t>
  </si>
  <si>
    <t>-1812472775</t>
  </si>
  <si>
    <t>199</t>
  </si>
  <si>
    <t>RMAT0028</t>
  </si>
  <si>
    <t>dveře dřevěný kompozit + laminát HPL plné 800x2100 mm EW 15 DP3-C vč veškerého příslušenství</t>
  </si>
  <si>
    <t>431681617</t>
  </si>
  <si>
    <t>200</t>
  </si>
  <si>
    <t>RMAT0023</t>
  </si>
  <si>
    <t>dveře dřevěný kompozit + laminát HPL částečně prosklené 800x2100 mm vč veškerého příslušenství</t>
  </si>
  <si>
    <t>-2126014330</t>
  </si>
  <si>
    <t>201</t>
  </si>
  <si>
    <t>1310597274</t>
  </si>
  <si>
    <t>202</t>
  </si>
  <si>
    <t>RMAT0024</t>
  </si>
  <si>
    <t>dveře dřevěný kompozit + laminát HPL plné 900x2100 mm vč veškerého příslušenství</t>
  </si>
  <si>
    <t>160312687</t>
  </si>
  <si>
    <t>203</t>
  </si>
  <si>
    <t>RMAT0025</t>
  </si>
  <si>
    <t>dveře dřevěný kompozit + laminát HPL částečně prosklené 900x2100 mm vč veškerého příslušenství</t>
  </si>
  <si>
    <t>-1834172459</t>
  </si>
  <si>
    <t>204</t>
  </si>
  <si>
    <t>1728470495</t>
  </si>
  <si>
    <t>205</t>
  </si>
  <si>
    <t>RMAT0014</t>
  </si>
  <si>
    <t>dveře dřevěný kompozit + laminát HPL částečně prosklené 1450x2100 mm vč veškerého příslušenství</t>
  </si>
  <si>
    <t>1339942503</t>
  </si>
  <si>
    <t>206</t>
  </si>
  <si>
    <t>-1922902838</t>
  </si>
  <si>
    <t>207</t>
  </si>
  <si>
    <t>RMAT0027</t>
  </si>
  <si>
    <t>dveře dřevěný kompozit + laminát HPL posuvné 800x1970 mm vč veškerého příslušenství</t>
  </si>
  <si>
    <t>-1244869757</t>
  </si>
  <si>
    <t>208</t>
  </si>
  <si>
    <t>419614945</t>
  </si>
  <si>
    <t>2*1,1+1,5+0,85+2*0,87+2*0,885+9*5,3+2,2+2+2+4*1+4,35+4*11</t>
  </si>
  <si>
    <t>209</t>
  </si>
  <si>
    <t>1724434571</t>
  </si>
  <si>
    <t>210</t>
  </si>
  <si>
    <t>1383101224</t>
  </si>
  <si>
    <t>211</t>
  </si>
  <si>
    <t>767.ZAM.RR01</t>
  </si>
  <si>
    <t>Madlo na hlavním schodišti v 900 mm - specifikace dle PD - Z01</t>
  </si>
  <si>
    <t>1378195228</t>
  </si>
  <si>
    <t>212</t>
  </si>
  <si>
    <t>767.ZAM.RR02</t>
  </si>
  <si>
    <t>Ukončující zábradlí ve 2.NP v 1000 mm - specifikace dle PD - Z02</t>
  </si>
  <si>
    <t>609934556</t>
  </si>
  <si>
    <t>213</t>
  </si>
  <si>
    <t>767.ZAM.RR03</t>
  </si>
  <si>
    <t>Venkovní zábradlí v 1000 mm - specifikace dle PD - Z03</t>
  </si>
  <si>
    <t>-2011521589</t>
  </si>
  <si>
    <t>214</t>
  </si>
  <si>
    <t>767.ZAM.RR04</t>
  </si>
  <si>
    <t>Branka pro přístup pro pěší 3500x1000 mm - specifikace dle PD - Z04</t>
  </si>
  <si>
    <t>-969596385</t>
  </si>
  <si>
    <t>215</t>
  </si>
  <si>
    <t>767.ZAM.RR05</t>
  </si>
  <si>
    <t>Venkovní madlo pro zábradlí v 1000 mm - specifikace dle PD - Z05</t>
  </si>
  <si>
    <t>728460370</t>
  </si>
  <si>
    <t>216</t>
  </si>
  <si>
    <t>767.ZAM.RR06</t>
  </si>
  <si>
    <t>Mobilní žebřík v 600 mm - specifikace dle PD - Z06</t>
  </si>
  <si>
    <t>385119269</t>
  </si>
  <si>
    <t>217</t>
  </si>
  <si>
    <t>767.ZAM.RR07</t>
  </si>
  <si>
    <t>Výlezová konstrukce pro střešní světlík - specifikace dle PD - Z07</t>
  </si>
  <si>
    <t>-692431725</t>
  </si>
  <si>
    <t>218</t>
  </si>
  <si>
    <t>767.ZAM.RR08</t>
  </si>
  <si>
    <t>Ocelová konstrukce pro chladící jednotku na střeše - specifikace dle PD - Z08</t>
  </si>
  <si>
    <t>408793880</t>
  </si>
  <si>
    <t>219</t>
  </si>
  <si>
    <t>767.ZAM.RR09</t>
  </si>
  <si>
    <t>Zábradlí na venkovním schodišti v zahradě v 1000 mm - specifikace dle PD - Z09</t>
  </si>
  <si>
    <t>-1279259978</t>
  </si>
  <si>
    <t>220</t>
  </si>
  <si>
    <t>767.ZAM.RR10</t>
  </si>
  <si>
    <t>Atypické zámečnické konstrukce do 5 kg - specifikace dle PD - Z10</t>
  </si>
  <si>
    <t>-1396423953</t>
  </si>
  <si>
    <t>"Celková váha oceli 120 kg"</t>
  </si>
  <si>
    <t>221</t>
  </si>
  <si>
    <t>767.ZAM.RR11</t>
  </si>
  <si>
    <t>Atypické zámečnické konstrukce do 10 kg - specifikace dle PD - Z11</t>
  </si>
  <si>
    <t>-31201731</t>
  </si>
  <si>
    <t>"Celková váha oceli 450 kg"</t>
  </si>
  <si>
    <t>222</t>
  </si>
  <si>
    <t>767.ZAM.RR12</t>
  </si>
  <si>
    <t>Tobogán - specifikace dle PD - Z12</t>
  </si>
  <si>
    <t>-1843249097</t>
  </si>
  <si>
    <t>223</t>
  </si>
  <si>
    <t>767210111.RR01</t>
  </si>
  <si>
    <t>Montáž schodiště vnitřního kovového rovného</t>
  </si>
  <si>
    <t>-189084332</t>
  </si>
  <si>
    <t>"Montáž ocelového schodnicového schodiště"</t>
  </si>
  <si>
    <t>"Z13"</t>
  </si>
  <si>
    <t>224</t>
  </si>
  <si>
    <t>RMAT0002</t>
  </si>
  <si>
    <t>schodiště vnitřní ocelové - specifikace dle PD - Z13</t>
  </si>
  <si>
    <t>-254385831</t>
  </si>
  <si>
    <t>225</t>
  </si>
  <si>
    <t>767211312.RR01</t>
  </si>
  <si>
    <t>Montáž venkovního kovového schodiště rovného</t>
  </si>
  <si>
    <t>116789187</t>
  </si>
  <si>
    <t xml:space="preserve">Montáž kovového venkovního schodiště, pro šířku stupně do 1 200 mm </t>
  </si>
  <si>
    <t>"Z21"</t>
  </si>
  <si>
    <t>226</t>
  </si>
  <si>
    <t>RMAT0001</t>
  </si>
  <si>
    <t>schodiště venkovní ocelové - specifikace dle PD - Z21</t>
  </si>
  <si>
    <t>-1720096136</t>
  </si>
  <si>
    <t>227</t>
  </si>
  <si>
    <t>289277820</t>
  </si>
  <si>
    <t>"Okno O03"</t>
  </si>
  <si>
    <t>1*(5,44*1,5)</t>
  </si>
  <si>
    <t>"Okno O10"</t>
  </si>
  <si>
    <t>1*(0,5*2)</t>
  </si>
  <si>
    <t>"Okno O11"</t>
  </si>
  <si>
    <t>228</t>
  </si>
  <si>
    <t>-2095872542</t>
  </si>
  <si>
    <t>229</t>
  </si>
  <si>
    <t>RMAT0006</t>
  </si>
  <si>
    <t>okno pevné hliníkové trojsklo 0,9 U (W/m²K) EI 30 DP1 FIX - specifikace dle PD</t>
  </si>
  <si>
    <t>-439452493</t>
  </si>
  <si>
    <t>230</t>
  </si>
  <si>
    <t>1471539115</t>
  </si>
  <si>
    <t>"Okno O02"</t>
  </si>
  <si>
    <t>2*(1,75*1,1)</t>
  </si>
  <si>
    <t>"Okno O05"</t>
  </si>
  <si>
    <t>1*(1,16*0,85)</t>
  </si>
  <si>
    <t>"Okno O08"</t>
  </si>
  <si>
    <t>9*(1,5*5,3)</t>
  </si>
  <si>
    <t>"Okno O09"</t>
  </si>
  <si>
    <t>1*(1,5*2,2)</t>
  </si>
  <si>
    <t>"Okno O12"</t>
  </si>
  <si>
    <t>4*(2,32*1)</t>
  </si>
  <si>
    <t>"Okno O14"</t>
  </si>
  <si>
    <t>4*(1,5*11)</t>
  </si>
  <si>
    <t>231</t>
  </si>
  <si>
    <t>-188205508</t>
  </si>
  <si>
    <t>232</t>
  </si>
  <si>
    <t>39329589</t>
  </si>
  <si>
    <t>233</t>
  </si>
  <si>
    <t>55341201.RR01</t>
  </si>
  <si>
    <t>-97351482</t>
  </si>
  <si>
    <t>234</t>
  </si>
  <si>
    <t>55341201.RR04</t>
  </si>
  <si>
    <t>10603914</t>
  </si>
  <si>
    <t>1+1</t>
  </si>
  <si>
    <t>235</t>
  </si>
  <si>
    <t>767640322</t>
  </si>
  <si>
    <t>Montáž dveří ocelových nebo hliníkových vnitřních dvoukřídlových</t>
  </si>
  <si>
    <t>119538311</t>
  </si>
  <si>
    <t>236</t>
  </si>
  <si>
    <t>55341224.RR01</t>
  </si>
  <si>
    <t>-1267746756</t>
  </si>
  <si>
    <t>237</t>
  </si>
  <si>
    <t>767832801</t>
  </si>
  <si>
    <t>Demontáž venkovních požárních žebříků se ochranným košem</t>
  </si>
  <si>
    <t>-590735697</t>
  </si>
  <si>
    <t>Demontáž venkovních požárních žebříků s ochranným košem</t>
  </si>
  <si>
    <t>238</t>
  </si>
  <si>
    <t>767995114</t>
  </si>
  <si>
    <t>Montáž atypických zámečnických konstrukcí hm přes 20 do 50 kg</t>
  </si>
  <si>
    <t>-582751705</t>
  </si>
  <si>
    <t>Montáž ostatních atypických zámečnických konstrukcí hmotnosti přes 20 do 50 kg</t>
  </si>
  <si>
    <t>"Zpětná montáž stožáru"</t>
  </si>
  <si>
    <t>239</t>
  </si>
  <si>
    <t>767996801</t>
  </si>
  <si>
    <t>Demontáž atypických zámečnických konstrukcí rozebráním hm jednotlivých dílů do 50 kg</t>
  </si>
  <si>
    <t>-754724062</t>
  </si>
  <si>
    <t>Demontáž ostatních zámečnických konstrukcí rozebráním o hmotnosti jednotlivých dílů do 50 kg</t>
  </si>
  <si>
    <t>"Demontáž stávajícího stožáru"</t>
  </si>
  <si>
    <t>240</t>
  </si>
  <si>
    <t>-582572636</t>
  </si>
  <si>
    <t>771</t>
  </si>
  <si>
    <t>Podlahy z dlaždic</t>
  </si>
  <si>
    <t>241</t>
  </si>
  <si>
    <t>771111011</t>
  </si>
  <si>
    <t>Vysátí podkladu před pokládkou dlažby</t>
  </si>
  <si>
    <t>967051110</t>
  </si>
  <si>
    <t>Příprava podkladu před provedením dlažby vysátí podlah</t>
  </si>
  <si>
    <t>"Doplnění podlahy po provedení úprav 1NP"</t>
  </si>
  <si>
    <t>242</t>
  </si>
  <si>
    <t>771121011</t>
  </si>
  <si>
    <t>Nátěr penetrační na podlahu</t>
  </si>
  <si>
    <t>1234733262</t>
  </si>
  <si>
    <t>Příprava podkladu před provedením dlažby nátěr penetrační na podlahu</t>
  </si>
  <si>
    <t>243</t>
  </si>
  <si>
    <t>771151011</t>
  </si>
  <si>
    <t>Samonivelační stěrka podlah pevnosti 20 MPa tl 3 mm</t>
  </si>
  <si>
    <t>-483287530</t>
  </si>
  <si>
    <t>Příprava podkladu před provedením dlažby samonivelační stěrka min.pevnosti 20 MPa, tloušťky do 3 mm</t>
  </si>
  <si>
    <t>244</t>
  </si>
  <si>
    <t>771571810</t>
  </si>
  <si>
    <t>Demontáž podlah z dlaždic keramických kladených do malty</t>
  </si>
  <si>
    <t>812155229</t>
  </si>
  <si>
    <t>"Demontáž podlah z dlaždic, vč případných podkladních vrstev v 1NP, za účelem vložení nosníků do kanálů"</t>
  </si>
  <si>
    <t>245</t>
  </si>
  <si>
    <t>771574413</t>
  </si>
  <si>
    <t>Montáž podlah keramických hladkých lepených cementovým flexibilním lepidlem přes 2 do 4 ks/m2</t>
  </si>
  <si>
    <t>1429809673</t>
  </si>
  <si>
    <t>Montáž podlah z dlaždic keramických lepených cementovým flexibilním lepidlem hladkých, tloušťky do 10 mm přes 2 do 4 ks/m2</t>
  </si>
  <si>
    <t>"Včetně veškerých systémových prvků a případné úpravy soklu"</t>
  </si>
  <si>
    <t>246</t>
  </si>
  <si>
    <t>59761106</t>
  </si>
  <si>
    <t>dlažba keramická slinutá mrazuvzdorná R9/A povrch hladký/matný tl do 10mm přes 2 do 4ks/m2</t>
  </si>
  <si>
    <t>-1426626171</t>
  </si>
  <si>
    <t>117,95*1,15 'Přepočtené koeficientem množství</t>
  </si>
  <si>
    <t>247</t>
  </si>
  <si>
    <t>771591112</t>
  </si>
  <si>
    <t>Izolace pod dlažbu nátěrem nebo stěrkou ve dvou vrstvách</t>
  </si>
  <si>
    <t>1636048782</t>
  </si>
  <si>
    <t>Izolace podlahy pod dlažbu nátěrem nebo stěrkou ve dvou vrstvách</t>
  </si>
  <si>
    <t>248</t>
  </si>
  <si>
    <t>998771202</t>
  </si>
  <si>
    <t>Přesun hmot procentní pro podlahy z dlaždic v objektech v přes 6 do 12 m</t>
  </si>
  <si>
    <t>1997088063</t>
  </si>
  <si>
    <t>Přesun hmot pro podlahy z dlaždic stanovený procentní sazbou (%) z ceny vodorovná dopravní vzdálenost do 50 m základní v objektech výšky přes 6 do 12 m</t>
  </si>
  <si>
    <t>776</t>
  </si>
  <si>
    <t>Podlahy povlakové</t>
  </si>
  <si>
    <t>249</t>
  </si>
  <si>
    <t>776111311</t>
  </si>
  <si>
    <t>Vysátí podkladu povlakových podlah</t>
  </si>
  <si>
    <t>-227686455</t>
  </si>
  <si>
    <t>Příprava podkladu povlakových podlah a stěn vysátí podlah</t>
  </si>
  <si>
    <t>"Skladba podlahy SP2"</t>
  </si>
  <si>
    <t>113,42+113,46+3,05+1,75+2,92+8,93+6,07+1,26</t>
  </si>
  <si>
    <t>"Skladba podlahy SP4"</t>
  </si>
  <si>
    <t>250</t>
  </si>
  <si>
    <t>776141221</t>
  </si>
  <si>
    <t>Stěrka podlahová nivelační pro vyrovnání podkladu povlakových podlah schodišťových stupňů pevnosti 40 MPa tl do 3 mm</t>
  </si>
  <si>
    <t>2127627545</t>
  </si>
  <si>
    <t>Příprava podkladu povlakových podlah a stěn vyrovnání samonivelační stěrkou schodišť min.pevnosti 40 MPa, tloušťky do 3 mm</t>
  </si>
  <si>
    <t>251</t>
  </si>
  <si>
    <t>776241111</t>
  </si>
  <si>
    <t>Lepení hladkých (bez vzoru) pásů ze sametového vinylu</t>
  </si>
  <si>
    <t>-736475969</t>
  </si>
  <si>
    <t>Montáž podlahovin ze sametového vinylu lepením pásů hladkých (bez vzoru)</t>
  </si>
  <si>
    <t>28411080.RR01</t>
  </si>
  <si>
    <t>vinyl sametový tl 4,3 mm - dle standardu investora</t>
  </si>
  <si>
    <t>1056339129</t>
  </si>
  <si>
    <t>568,32*1,1 'Přepočtené koeficientem množství</t>
  </si>
  <si>
    <t>253</t>
  </si>
  <si>
    <t>998776202</t>
  </si>
  <si>
    <t>Přesun hmot procentní pro podlahy povlakové v objektech v přes 6 do 12 m</t>
  </si>
  <si>
    <t>832539212</t>
  </si>
  <si>
    <t>Přesun hmot pro podlahy povlakové stanovený procentní sazbou (%) z ceny vodorovná dopravní vzdálenost do 50 m základní v objektech výšky přes 6 do 12 m</t>
  </si>
  <si>
    <t>777</t>
  </si>
  <si>
    <t>Podlahy lité</t>
  </si>
  <si>
    <t>254</t>
  </si>
  <si>
    <t>777511143</t>
  </si>
  <si>
    <t>Krycí epoxidová stěrka tloušťky do 2 mm chemicky odolné lité podlahy</t>
  </si>
  <si>
    <t>-249143470</t>
  </si>
  <si>
    <t>Krycí stěrka chemicky odolná epoxidová, tloušťky přes 1 do 2 mm</t>
  </si>
  <si>
    <t>255</t>
  </si>
  <si>
    <t>-1054165078</t>
  </si>
  <si>
    <t>"Obklady vnitřní 2NP"</t>
  </si>
  <si>
    <t>2,6*(2*1,05+2*2,115+4*2,765+2*4,89+0,9+3,295+2*2,57+0,2+3*2,05+2*1,345+2*1,585+2*4,89+2*4,345)</t>
  </si>
  <si>
    <t>2,6*(2*4,89+2*3,73+3*0,9+0,3+0,4+2*2,538+4*2,3+2*2,32+4*2,22)</t>
  </si>
  <si>
    <t>256</t>
  </si>
  <si>
    <t>1271048680</t>
  </si>
  <si>
    <t>257</t>
  </si>
  <si>
    <t>1663828968</t>
  </si>
  <si>
    <t>258</t>
  </si>
  <si>
    <t>-1250586272</t>
  </si>
  <si>
    <t>259</t>
  </si>
  <si>
    <t>551888485</t>
  </si>
  <si>
    <t>300,615*1,15 'Přepočtené koeficientem množství</t>
  </si>
  <si>
    <t>260</t>
  </si>
  <si>
    <t>1436257649</t>
  </si>
  <si>
    <t>783</t>
  </si>
  <si>
    <t>Dokončovací práce - nátěry</t>
  </si>
  <si>
    <t>261</t>
  </si>
  <si>
    <t>783999.RR01</t>
  </si>
  <si>
    <t>Protiolejový nátěr - specifikace dle PD</t>
  </si>
  <si>
    <t>-982320937</t>
  </si>
  <si>
    <t>"Skladba podlahy SP3"</t>
  </si>
  <si>
    <t>1,08+2,76</t>
  </si>
  <si>
    <t>262</t>
  </si>
  <si>
    <t>-762104657</t>
  </si>
  <si>
    <t>"Výmalba SDK příček"</t>
  </si>
  <si>
    <t>2*(56,272+8,2+79,67+143,039+30,318)</t>
  </si>
  <si>
    <t>"Výmalba SDK podhledů"</t>
  </si>
  <si>
    <t>929,89+126,76</t>
  </si>
  <si>
    <t>"Výmalba vnitřních omítek přístavba 1NP + 2NP"</t>
  </si>
  <si>
    <t>1516,872</t>
  </si>
  <si>
    <t>"Odečet keramických obkladů"</t>
  </si>
  <si>
    <t>-425,948</t>
  </si>
  <si>
    <t>263</t>
  </si>
  <si>
    <t>1760667339</t>
  </si>
  <si>
    <t>264</t>
  </si>
  <si>
    <t>-1340528315</t>
  </si>
  <si>
    <t>265</t>
  </si>
  <si>
    <t>1630194671</t>
  </si>
  <si>
    <t>2782,572*0,5</t>
  </si>
  <si>
    <t>786</t>
  </si>
  <si>
    <t>Dokončovací práce - čalounické úpravy</t>
  </si>
  <si>
    <t>266</t>
  </si>
  <si>
    <t>786623111</t>
  </si>
  <si>
    <t>Montáž lamelové žaluzie vnitřní manuálně ovládané do oken střešních</t>
  </si>
  <si>
    <t>906436522</t>
  </si>
  <si>
    <t>Montáž zastiňujících žaluzií lamelových vnitřních manuálně ovládaných, do oken střešních</t>
  </si>
  <si>
    <t>"Okna O04 a O05"</t>
  </si>
  <si>
    <t>10+1</t>
  </si>
  <si>
    <t>267</t>
  </si>
  <si>
    <t>55346200</t>
  </si>
  <si>
    <t>žaluzie horizontální interiérové</t>
  </si>
  <si>
    <t>-1364400315</t>
  </si>
  <si>
    <t>10*(1,75*1,445)+1*(1,16*0,85)</t>
  </si>
  <si>
    <t>268</t>
  </si>
  <si>
    <t>998786202</t>
  </si>
  <si>
    <t>Přesun hmot procentní pro stínění a čalounické úpravy v objektech v přes 6 do 12 m</t>
  </si>
  <si>
    <t>-400137411</t>
  </si>
  <si>
    <t>Přesun hmot pro stínění a čalounické úpravy stanovený procentní sazbou (%) z ceny vodorovná dopravní vzdálenost do 50 m základní v objektech výšky přes 6 do 12 m</t>
  </si>
  <si>
    <t>269</t>
  </si>
  <si>
    <t>790.OST.RR01</t>
  </si>
  <si>
    <t>Osobní výtah 1100x1400 mm, dvě patra - specifikace dle PD - A01</t>
  </si>
  <si>
    <t>484082541</t>
  </si>
  <si>
    <t>270</t>
  </si>
  <si>
    <t>790.OST.RR02</t>
  </si>
  <si>
    <t>Záchytný systém pro bezpečný pohyb po střešní rovině - specifikace dle PD - A02</t>
  </si>
  <si>
    <t>57832391</t>
  </si>
  <si>
    <t>271</t>
  </si>
  <si>
    <t>790.OST.RR04</t>
  </si>
  <si>
    <t>Střešní výlez 1300x900 mm - specifikace dle PD - A04</t>
  </si>
  <si>
    <t>619074084</t>
  </si>
  <si>
    <t>272</t>
  </si>
  <si>
    <t>790.OST.RR05</t>
  </si>
  <si>
    <t>Revizní dvířka 300x300 mm - specifikace dle PD - A05</t>
  </si>
  <si>
    <t>2141082771</t>
  </si>
  <si>
    <t>273</t>
  </si>
  <si>
    <t>790.OST.RR06</t>
  </si>
  <si>
    <t>Systémový střešní komínek pro elektro instalace - specifikace dle PD - A06</t>
  </si>
  <si>
    <t>2102296900</t>
  </si>
  <si>
    <t>274</t>
  </si>
  <si>
    <t>1952127663</t>
  </si>
  <si>
    <t>275</t>
  </si>
  <si>
    <t>790.OST.RR08</t>
  </si>
  <si>
    <t>Screenová roleta vč. podomítkového boxu dl 1100 mm - specifikace dle PD - A08</t>
  </si>
  <si>
    <t>-77807337</t>
  </si>
  <si>
    <t>276</t>
  </si>
  <si>
    <t>790.OST.RR09</t>
  </si>
  <si>
    <t>Venkovní lavička 3180x450 mm - specifikace dle PD - A09</t>
  </si>
  <si>
    <t>-49823531</t>
  </si>
  <si>
    <t>277</t>
  </si>
  <si>
    <t>790.OST.RR10</t>
  </si>
  <si>
    <t>Odpadkový koš venkovní - specifikace dle PD - A09</t>
  </si>
  <si>
    <t>-275326137</t>
  </si>
  <si>
    <t>278</t>
  </si>
  <si>
    <t>790.OST.RR11</t>
  </si>
  <si>
    <t>Stojan na kola - specifikace dle PD - A11</t>
  </si>
  <si>
    <t>100505677</t>
  </si>
  <si>
    <t>279</t>
  </si>
  <si>
    <t>790.OST.RR12</t>
  </si>
  <si>
    <t>Vnitřní čistící zóna 800x1200 mm - specifikace dle PD - A12</t>
  </si>
  <si>
    <t>661268145</t>
  </si>
  <si>
    <t>280</t>
  </si>
  <si>
    <t>790.OST.RR13</t>
  </si>
  <si>
    <t>Záchodové mezistěny - specifikace dle PD - A13</t>
  </si>
  <si>
    <t>1578992311</t>
  </si>
  <si>
    <t>281</t>
  </si>
  <si>
    <t>-957132650</t>
  </si>
  <si>
    <t>282</t>
  </si>
  <si>
    <t>-798007706</t>
  </si>
  <si>
    <t>283</t>
  </si>
  <si>
    <t>790.OST.RR16</t>
  </si>
  <si>
    <t>Zásobník na toaletní papír - specifikace dle PD - A16</t>
  </si>
  <si>
    <t>-666870725</t>
  </si>
  <si>
    <t>284</t>
  </si>
  <si>
    <t>790.OST.RR17</t>
  </si>
  <si>
    <t>Odpadkový koš - specifikace dle PD - A17</t>
  </si>
  <si>
    <t>-1869480802</t>
  </si>
  <si>
    <t>285</t>
  </si>
  <si>
    <t>790.OST.RR18</t>
  </si>
  <si>
    <t>WC souprava - specifikace dle PD - A18</t>
  </si>
  <si>
    <t>261501638</t>
  </si>
  <si>
    <t>286</t>
  </si>
  <si>
    <t>790.OST.RR19</t>
  </si>
  <si>
    <t>Držák na toaletní papír - specifikace dle PD - A19</t>
  </si>
  <si>
    <t>1674683779</t>
  </si>
  <si>
    <t>287</t>
  </si>
  <si>
    <t>790.OST.RR20</t>
  </si>
  <si>
    <t>Police do sprchy - specifikace dle PD - A20</t>
  </si>
  <si>
    <t>991322109</t>
  </si>
  <si>
    <t>288</t>
  </si>
  <si>
    <t>-1628866698</t>
  </si>
  <si>
    <t>289</t>
  </si>
  <si>
    <t>790.OST.RR22</t>
  </si>
  <si>
    <t>Zrcadlo do obkladu 1150x900 mm - specifikace dle PD - A22</t>
  </si>
  <si>
    <t>-50369367</t>
  </si>
  <si>
    <t>290</t>
  </si>
  <si>
    <t>790.OST.RR23</t>
  </si>
  <si>
    <t>Zrcadlo do obkladu 3840x900 mm - specifikace dle PD - A23</t>
  </si>
  <si>
    <t>-594225159</t>
  </si>
  <si>
    <t>291</t>
  </si>
  <si>
    <t>790.OST.RR24</t>
  </si>
  <si>
    <t>Zrcadlo do obkladu 1000x900 mm - specifikace dle PD - A24</t>
  </si>
  <si>
    <t>1122558176</t>
  </si>
  <si>
    <t>292</t>
  </si>
  <si>
    <t>790.OST.RR25</t>
  </si>
  <si>
    <t>Zrcadlo do obkladu 1560x900 mm - specifikace dle PD - A25</t>
  </si>
  <si>
    <t>-631214090</t>
  </si>
  <si>
    <t>293</t>
  </si>
  <si>
    <t>790.OST.RR26</t>
  </si>
  <si>
    <t>Zrcadlo do obkladu 3465x900 mm - specifikace dle PD - A26</t>
  </si>
  <si>
    <t>-1273185428</t>
  </si>
  <si>
    <t>294</t>
  </si>
  <si>
    <t>790.OST.RR27</t>
  </si>
  <si>
    <t>Zrcadlo do obkladu 1100x900 mm - specifikace dle PD - A27</t>
  </si>
  <si>
    <t>-1734503949</t>
  </si>
  <si>
    <t>295</t>
  </si>
  <si>
    <t>790.OST.RR28</t>
  </si>
  <si>
    <t>Venkovní čistící zóna 800x1200 mm - specifikace dle PD - A28</t>
  </si>
  <si>
    <t>-1835170385</t>
  </si>
  <si>
    <t>296</t>
  </si>
  <si>
    <t>790.OST.RR29</t>
  </si>
  <si>
    <t>Venkovní čistící zóna 800x1400 mm - specifikace dle PD - A29</t>
  </si>
  <si>
    <t>-1066636719</t>
  </si>
  <si>
    <t>297</t>
  </si>
  <si>
    <t>790.OST.RR30</t>
  </si>
  <si>
    <t>Venkovní čistící zóna 800x920 mm - specifikace dle PD - A30</t>
  </si>
  <si>
    <t>323263080</t>
  </si>
  <si>
    <t>298</t>
  </si>
  <si>
    <t>790.OST.RR31</t>
  </si>
  <si>
    <t>Venkovní čistící zóna 800x1100 mm - specifikace dle PD - A31</t>
  </si>
  <si>
    <t>-1853530124</t>
  </si>
  <si>
    <t>299</t>
  </si>
  <si>
    <t>790.OST.RR32</t>
  </si>
  <si>
    <t>Venkovní čistící zóna 800x900 mm - specifikace dle PD - A32</t>
  </si>
  <si>
    <t>229929969</t>
  </si>
  <si>
    <t>300</t>
  </si>
  <si>
    <t>790.OST.RR33</t>
  </si>
  <si>
    <t>Jídelní výtah 800x800 mm - specifikace dle PD - A33</t>
  </si>
  <si>
    <t>95770808</t>
  </si>
  <si>
    <t>301</t>
  </si>
  <si>
    <t>790.OST.RR34</t>
  </si>
  <si>
    <t>Screenová roleta vč. podomítkového boxu dl 1500 mm - specifikace dle PD - A34</t>
  </si>
  <si>
    <t>-1161036730</t>
  </si>
  <si>
    <t>302</t>
  </si>
  <si>
    <t>790.OST.RR35</t>
  </si>
  <si>
    <t>Screenová roleta vč. podomítkového boxu dl 1000 mm - specifikace dle PD - A35</t>
  </si>
  <si>
    <t>-1013168357</t>
  </si>
  <si>
    <t>303</t>
  </si>
  <si>
    <t>790.OST.RR36</t>
  </si>
  <si>
    <t>Screenová roleta vč. podomítkového boxu dl 1767 mm - specifikace dle PD - A36</t>
  </si>
  <si>
    <t>1049742104</t>
  </si>
  <si>
    <t>304</t>
  </si>
  <si>
    <t>790.OST.RR37</t>
  </si>
  <si>
    <t>Screenová roleta vč. podomítkového boxu dl 2200 mm - specifikace dle PD - A37</t>
  </si>
  <si>
    <t>928611190</t>
  </si>
  <si>
    <t>Práce a dodávky M</t>
  </si>
  <si>
    <t>21-M</t>
  </si>
  <si>
    <t>Elektromontáže</t>
  </si>
  <si>
    <t>305</t>
  </si>
  <si>
    <t>218220102</t>
  </si>
  <si>
    <t>Demontáž hromosvodného vedení svodových vodičů s podpěrami průměru přes 10 mm</t>
  </si>
  <si>
    <t>1954271596</t>
  </si>
  <si>
    <t>Demontáž hromosvodného vedení svodových vodičů s podpěrami, průměru přes 10 mm</t>
  </si>
  <si>
    <t>311321817</t>
  </si>
  <si>
    <t>Nosná zeď ze ŽB pohledového tř. C 20/25 bez výztuže</t>
  </si>
  <si>
    <t>-1756639447</t>
  </si>
  <si>
    <t>Nadzákladové zdi z betonu železového (bez výztuže) nosné pohledového (v přírodní barvě drtí a přísad) tř. C 20/25</t>
  </si>
  <si>
    <t>"Nová část opěrné zídky"</t>
  </si>
  <si>
    <t>5,5*0,3</t>
  </si>
  <si>
    <t>311351121</t>
  </si>
  <si>
    <t>Zřízení oboustranného bednění nosných nadzákladových zdí</t>
  </si>
  <si>
    <t>-1359896385</t>
  </si>
  <si>
    <t>Bednění nadzákladových zdí nosných rovné oboustranné za každou stranu zřízení</t>
  </si>
  <si>
    <t>311351122</t>
  </si>
  <si>
    <t>Odstranění oboustranného bednění nosných nadzákladových zdí</t>
  </si>
  <si>
    <t>-1953681746</t>
  </si>
  <si>
    <t>Bednění nadzákladových zdí nosných rovné oboustranné za každou stranu odstranění</t>
  </si>
  <si>
    <t>-2009451386</t>
  </si>
  <si>
    <t>1,650*0,12</t>
  </si>
  <si>
    <t>629995201</t>
  </si>
  <si>
    <t>Očištění vnějších ploch otryskáním sušeným křemičitým pískem</t>
  </si>
  <si>
    <t>1544823428</t>
  </si>
  <si>
    <t>Očištění vnějších ploch tryskáním křemičitým pískem sušeným</t>
  </si>
  <si>
    <t>23,5</t>
  </si>
  <si>
    <t>953961213</t>
  </si>
  <si>
    <t>Kotva chemickou patronou M 12 hl 110 mm do betonu, ŽB nebo kamene s vyvrtáním otvoru</t>
  </si>
  <si>
    <t>165662338</t>
  </si>
  <si>
    <t>Kotva chemická s vyvrtáním otvoru do betonu, železobetonu nebo tvrdého kamene chemická patrona, velikost M 12, hloubka 110 mm</t>
  </si>
  <si>
    <t>(18,41+3,72+3,97)/0,3</t>
  </si>
  <si>
    <t>962052211</t>
  </si>
  <si>
    <t>Bourání zdiva nadzákladového ze ŽB přes 1 m3</t>
  </si>
  <si>
    <t>-1723487696</t>
  </si>
  <si>
    <t>Bourání zdiva železobetonového nadzákladového, objemu přes 1 m3</t>
  </si>
  <si>
    <t>"Bourání stávající opěrné zídky"</t>
  </si>
  <si>
    <t>966072811</t>
  </si>
  <si>
    <t>Rozebrání rámového oplocení na ocelové sloupky v přes 1 do 2 m</t>
  </si>
  <si>
    <t>-1599234528</t>
  </si>
  <si>
    <t>Rozebrání oplocení z dílců rámových na ocelové sloupky, výšky přes 1 do 2 m</t>
  </si>
  <si>
    <t>"Bourání části stávajícího oplocení"</t>
  </si>
  <si>
    <t>18,41+3,72+3,97</t>
  </si>
  <si>
    <t>985311115</t>
  </si>
  <si>
    <t>Reprofilace stěn cementovou sanační maltou tl přes 40 do 50 mm</t>
  </si>
  <si>
    <t>1415721937</t>
  </si>
  <si>
    <t>Reprofilace betonu sanačními maltami na cementové bázi ručně stěn, tloušťky přes 40 do 50 mm</t>
  </si>
  <si>
    <t>-2103397395</t>
  </si>
  <si>
    <t>-1810148386</t>
  </si>
  <si>
    <t>-953560738</t>
  </si>
  <si>
    <t>4,561*20</t>
  </si>
  <si>
    <t>997013862</t>
  </si>
  <si>
    <t>Poplatek za uložení stavebního odpadu na recyklační skládce (skládkovné) z armovaného betonu kód odpadu 17 01 01</t>
  </si>
  <si>
    <t>-1180483922</t>
  </si>
  <si>
    <t>Poplatek za uložení stavebního odpadu na recyklační skládce (skládkovné) z armovaného betonu zatříděného do Katalogu odpadů pod kódem 17 01 01</t>
  </si>
  <si>
    <t>552168003</t>
  </si>
  <si>
    <t>Objekt dětské skupiny - nezpůsobilé náklady</t>
  </si>
  <si>
    <t>Objekt dětské skupiny - způsobilé náklady</t>
  </si>
  <si>
    <t xml:space="preserve">Oplocení </t>
  </si>
  <si>
    <t>D.101a - Objekt dětské skupiny - nezpůsobilé náklady</t>
  </si>
  <si>
    <t>D.101b - Objekt dětské skupiny - způsobilé náklady</t>
  </si>
  <si>
    <t xml:space="preserve">D.209 - Oplocení </t>
  </si>
  <si>
    <t>dveře jednokřídlé hliníkové prosklené hladké s polodrážkou 1000x2060mm vč příslušenství</t>
  </si>
  <si>
    <t>dveře jednokřídlé hliníkové prosklené hladké s polodrážkou 1200x2100mm vč příslušenství</t>
  </si>
  <si>
    <t>dveře jednokřídlé hliníkové prosklené hladké s polodrážkou 830x2100mm vč příslušenství</t>
  </si>
  <si>
    <t>dveře jednokřídlé hliníkové prosklené hladké s polodrážkou 900x2100mm vč příslušenství</t>
  </si>
  <si>
    <t>dveře jednokřídlé hliníkové prosklené hladké s polodrážkou 720x2100mm vč příslušenství</t>
  </si>
  <si>
    <t>dveře jednokřídlé hliníkové prosklené hladké s polodrážkou 1000x2100mm vč příslušenství</t>
  </si>
  <si>
    <t>dveře jednokřídlé hliníkové prosklené hladké s polodrážkou 1000x2300mm vč příslušenství</t>
  </si>
  <si>
    <t>dveře dvoukřídlé hliníkové plné hladké s polodrážkou 2800x2500mm vč příslušenství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</si>
</sst>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22" fillId="5" borderId="22" xfId="0" applyFont="1" applyFill="1" applyBorder="1" applyAlignment="1">
      <alignment horizontal="center" vertical="center"/>
    </xf>
    <xf numFmtId="0" fontId="36" fillId="5" borderId="22" xfId="0" applyFont="1" applyFill="1" applyBorder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M99"/>
  <sheetViews>
    <sheetView showGridLines="0" topLeftCell="A67" workbookViewId="0">
      <selection activeCell="AG96" sqref="AG96:AM96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" customHeight="1">
      <c r="AR2" s="184"/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S2" s="16" t="s">
        <v>6</v>
      </c>
      <c r="BT2" s="16" t="s">
        <v>7</v>
      </c>
    </row>
    <row r="3" spans="1:74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14" t="s">
        <v>14</v>
      </c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R5" s="19"/>
      <c r="BE5" s="211" t="s">
        <v>15</v>
      </c>
      <c r="BS5" s="16" t="s">
        <v>6</v>
      </c>
    </row>
    <row r="6" spans="1:74" ht="36.9" customHeight="1">
      <c r="B6" s="19"/>
      <c r="D6" s="25" t="s">
        <v>16</v>
      </c>
      <c r="K6" s="215" t="s">
        <v>17</v>
      </c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R6" s="19"/>
      <c r="BE6" s="212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12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212"/>
      <c r="BS8" s="16" t="s">
        <v>6</v>
      </c>
    </row>
    <row r="9" spans="1:74" ht="14.4" customHeight="1">
      <c r="B9" s="19"/>
      <c r="AR9" s="19"/>
      <c r="BE9" s="212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212"/>
      <c r="BS10" s="16" t="s">
        <v>6</v>
      </c>
    </row>
    <row r="11" spans="1:74" ht="18.45" customHeight="1">
      <c r="B11" s="19"/>
      <c r="E11" s="24" t="s">
        <v>26</v>
      </c>
      <c r="AK11" s="26" t="s">
        <v>27</v>
      </c>
      <c r="AN11" s="24" t="s">
        <v>1</v>
      </c>
      <c r="AR11" s="19"/>
      <c r="BE11" s="212"/>
      <c r="BS11" s="16" t="s">
        <v>6</v>
      </c>
    </row>
    <row r="12" spans="1:74" ht="6.9" customHeight="1">
      <c r="B12" s="19"/>
      <c r="AR12" s="19"/>
      <c r="BE12" s="212"/>
      <c r="BS12" s="16" t="s">
        <v>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212"/>
      <c r="BS13" s="16" t="s">
        <v>6</v>
      </c>
    </row>
    <row r="14" spans="1:74" ht="13.2">
      <c r="B14" s="19"/>
      <c r="E14" s="216" t="s">
        <v>29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6" t="s">
        <v>27</v>
      </c>
      <c r="AN14" s="28" t="s">
        <v>29</v>
      </c>
      <c r="AR14" s="19"/>
      <c r="BE14" s="212"/>
      <c r="BS14" s="16" t="s">
        <v>6</v>
      </c>
    </row>
    <row r="15" spans="1:74" ht="6.9" customHeight="1">
      <c r="B15" s="19"/>
      <c r="AR15" s="19"/>
      <c r="BE15" s="212"/>
      <c r="BS15" s="16" t="s">
        <v>4</v>
      </c>
    </row>
    <row r="16" spans="1:74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212"/>
      <c r="BS16" s="16" t="s">
        <v>4</v>
      </c>
    </row>
    <row r="17" spans="2:71" ht="18.45" customHeight="1">
      <c r="B17" s="19"/>
      <c r="E17" s="24" t="s">
        <v>31</v>
      </c>
      <c r="AK17" s="26" t="s">
        <v>27</v>
      </c>
      <c r="AN17" s="24" t="s">
        <v>1</v>
      </c>
      <c r="AR17" s="19"/>
      <c r="BE17" s="212"/>
      <c r="BS17" s="16" t="s">
        <v>32</v>
      </c>
    </row>
    <row r="18" spans="2:71" ht="6.9" customHeight="1">
      <c r="B18" s="19"/>
      <c r="AR18" s="19"/>
      <c r="BE18" s="212"/>
      <c r="BS18" s="16" t="s">
        <v>6</v>
      </c>
    </row>
    <row r="19" spans="2:71" ht="12" customHeight="1">
      <c r="B19" s="19"/>
      <c r="D19" s="26" t="s">
        <v>33</v>
      </c>
      <c r="AK19" s="26" t="s">
        <v>25</v>
      </c>
      <c r="AN19" s="24" t="s">
        <v>1</v>
      </c>
      <c r="AR19" s="19"/>
      <c r="BE19" s="212"/>
      <c r="BS19" s="16" t="s">
        <v>6</v>
      </c>
    </row>
    <row r="20" spans="2:71" ht="18.45" customHeight="1">
      <c r="B20" s="19"/>
      <c r="E20" s="24" t="s">
        <v>34</v>
      </c>
      <c r="AK20" s="26" t="s">
        <v>27</v>
      </c>
      <c r="AN20" s="24" t="s">
        <v>1</v>
      </c>
      <c r="AR20" s="19"/>
      <c r="BE20" s="212"/>
      <c r="BS20" s="16" t="s">
        <v>32</v>
      </c>
    </row>
    <row r="21" spans="2:71" ht="6.9" customHeight="1">
      <c r="B21" s="19"/>
      <c r="AR21" s="19"/>
      <c r="BE21" s="212"/>
    </row>
    <row r="22" spans="2:71" ht="12" customHeight="1">
      <c r="B22" s="19"/>
      <c r="D22" s="26" t="s">
        <v>35</v>
      </c>
      <c r="AR22" s="19"/>
      <c r="BE22" s="212"/>
    </row>
    <row r="23" spans="2:71" ht="16.5" customHeight="1">
      <c r="B23" s="19"/>
      <c r="E23" s="218" t="s">
        <v>1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R23" s="19"/>
      <c r="BE23" s="212"/>
    </row>
    <row r="24" spans="2:71" ht="6.9" customHeight="1">
      <c r="B24" s="19"/>
      <c r="AR24" s="19"/>
      <c r="BE24" s="212"/>
    </row>
    <row r="25" spans="2:71" ht="6.9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12"/>
    </row>
    <row r="26" spans="2:71" s="1" customFormat="1" ht="25.95" customHeight="1">
      <c r="B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9">
        <f>ROUND(AG94,2)</f>
        <v>0</v>
      </c>
      <c r="AL26" s="220"/>
      <c r="AM26" s="220"/>
      <c r="AN26" s="220"/>
      <c r="AO26" s="220"/>
      <c r="AR26" s="31"/>
      <c r="BE26" s="212"/>
    </row>
    <row r="27" spans="2:71" s="1" customFormat="1" ht="6.9" customHeight="1">
      <c r="B27" s="31"/>
      <c r="AR27" s="31"/>
      <c r="BE27" s="212"/>
    </row>
    <row r="28" spans="2:71" s="1" customFormat="1" ht="13.2">
      <c r="B28" s="31"/>
      <c r="L28" s="221" t="s">
        <v>37</v>
      </c>
      <c r="M28" s="221"/>
      <c r="N28" s="221"/>
      <c r="O28" s="221"/>
      <c r="P28" s="221"/>
      <c r="W28" s="221" t="s">
        <v>38</v>
      </c>
      <c r="X28" s="221"/>
      <c r="Y28" s="221"/>
      <c r="Z28" s="221"/>
      <c r="AA28" s="221"/>
      <c r="AB28" s="221"/>
      <c r="AC28" s="221"/>
      <c r="AD28" s="221"/>
      <c r="AE28" s="221"/>
      <c r="AK28" s="221" t="s">
        <v>39</v>
      </c>
      <c r="AL28" s="221"/>
      <c r="AM28" s="221"/>
      <c r="AN28" s="221"/>
      <c r="AO28" s="221"/>
      <c r="AR28" s="31"/>
      <c r="BE28" s="212"/>
    </row>
    <row r="29" spans="2:71" s="2" customFormat="1" ht="14.4" customHeight="1">
      <c r="B29" s="35"/>
      <c r="D29" s="26" t="s">
        <v>40</v>
      </c>
      <c r="F29" s="26" t="s">
        <v>41</v>
      </c>
      <c r="L29" s="206">
        <v>0.21</v>
      </c>
      <c r="M29" s="205"/>
      <c r="N29" s="205"/>
      <c r="O29" s="205"/>
      <c r="P29" s="205"/>
      <c r="W29" s="204">
        <f>ROUND(AZ94, 2)</f>
        <v>0</v>
      </c>
      <c r="X29" s="205"/>
      <c r="Y29" s="205"/>
      <c r="Z29" s="205"/>
      <c r="AA29" s="205"/>
      <c r="AB29" s="205"/>
      <c r="AC29" s="205"/>
      <c r="AD29" s="205"/>
      <c r="AE29" s="205"/>
      <c r="AK29" s="204">
        <f>ROUND(AV94, 2)</f>
        <v>0</v>
      </c>
      <c r="AL29" s="205"/>
      <c r="AM29" s="205"/>
      <c r="AN29" s="205"/>
      <c r="AO29" s="205"/>
      <c r="AR29" s="35"/>
      <c r="BE29" s="213"/>
    </row>
    <row r="30" spans="2:71" s="2" customFormat="1" ht="14.4" customHeight="1">
      <c r="B30" s="35"/>
      <c r="F30" s="26" t="s">
        <v>42</v>
      </c>
      <c r="L30" s="206">
        <v>0.12</v>
      </c>
      <c r="M30" s="205"/>
      <c r="N30" s="205"/>
      <c r="O30" s="205"/>
      <c r="P30" s="205"/>
      <c r="W30" s="204">
        <f>ROUND(BA94, 2)</f>
        <v>0</v>
      </c>
      <c r="X30" s="205"/>
      <c r="Y30" s="205"/>
      <c r="Z30" s="205"/>
      <c r="AA30" s="205"/>
      <c r="AB30" s="205"/>
      <c r="AC30" s="205"/>
      <c r="AD30" s="205"/>
      <c r="AE30" s="205"/>
      <c r="AK30" s="204">
        <f>ROUND(AW94, 2)</f>
        <v>0</v>
      </c>
      <c r="AL30" s="205"/>
      <c r="AM30" s="205"/>
      <c r="AN30" s="205"/>
      <c r="AO30" s="205"/>
      <c r="AR30" s="35"/>
      <c r="BE30" s="213"/>
    </row>
    <row r="31" spans="2:71" s="2" customFormat="1" ht="14.4" hidden="1" customHeight="1">
      <c r="B31" s="35"/>
      <c r="F31" s="26" t="s">
        <v>43</v>
      </c>
      <c r="L31" s="206">
        <v>0.21</v>
      </c>
      <c r="M31" s="205"/>
      <c r="N31" s="205"/>
      <c r="O31" s="205"/>
      <c r="P31" s="205"/>
      <c r="W31" s="204">
        <f>ROUND(BB94, 2)</f>
        <v>0</v>
      </c>
      <c r="X31" s="205"/>
      <c r="Y31" s="205"/>
      <c r="Z31" s="205"/>
      <c r="AA31" s="205"/>
      <c r="AB31" s="205"/>
      <c r="AC31" s="205"/>
      <c r="AD31" s="205"/>
      <c r="AE31" s="205"/>
      <c r="AK31" s="204">
        <v>0</v>
      </c>
      <c r="AL31" s="205"/>
      <c r="AM31" s="205"/>
      <c r="AN31" s="205"/>
      <c r="AO31" s="205"/>
      <c r="AR31" s="35"/>
      <c r="BE31" s="213"/>
    </row>
    <row r="32" spans="2:71" s="2" customFormat="1" ht="14.4" hidden="1" customHeight="1">
      <c r="B32" s="35"/>
      <c r="F32" s="26" t="s">
        <v>44</v>
      </c>
      <c r="L32" s="206">
        <v>0.12</v>
      </c>
      <c r="M32" s="205"/>
      <c r="N32" s="205"/>
      <c r="O32" s="205"/>
      <c r="P32" s="205"/>
      <c r="W32" s="204">
        <f>ROUND(BC94, 2)</f>
        <v>0</v>
      </c>
      <c r="X32" s="205"/>
      <c r="Y32" s="205"/>
      <c r="Z32" s="205"/>
      <c r="AA32" s="205"/>
      <c r="AB32" s="205"/>
      <c r="AC32" s="205"/>
      <c r="AD32" s="205"/>
      <c r="AE32" s="205"/>
      <c r="AK32" s="204">
        <v>0</v>
      </c>
      <c r="AL32" s="205"/>
      <c r="AM32" s="205"/>
      <c r="AN32" s="205"/>
      <c r="AO32" s="205"/>
      <c r="AR32" s="35"/>
      <c r="BE32" s="213"/>
    </row>
    <row r="33" spans="2:57" s="2" customFormat="1" ht="14.4" hidden="1" customHeight="1">
      <c r="B33" s="35"/>
      <c r="F33" s="26" t="s">
        <v>45</v>
      </c>
      <c r="L33" s="206">
        <v>0</v>
      </c>
      <c r="M33" s="205"/>
      <c r="N33" s="205"/>
      <c r="O33" s="205"/>
      <c r="P33" s="205"/>
      <c r="W33" s="204">
        <f>ROUND(BD94, 2)</f>
        <v>0</v>
      </c>
      <c r="X33" s="205"/>
      <c r="Y33" s="205"/>
      <c r="Z33" s="205"/>
      <c r="AA33" s="205"/>
      <c r="AB33" s="205"/>
      <c r="AC33" s="205"/>
      <c r="AD33" s="205"/>
      <c r="AE33" s="205"/>
      <c r="AK33" s="204">
        <v>0</v>
      </c>
      <c r="AL33" s="205"/>
      <c r="AM33" s="205"/>
      <c r="AN33" s="205"/>
      <c r="AO33" s="205"/>
      <c r="AR33" s="35"/>
      <c r="BE33" s="213"/>
    </row>
    <row r="34" spans="2:57" s="1" customFormat="1" ht="6.9" customHeight="1">
      <c r="B34" s="31"/>
      <c r="AR34" s="31"/>
      <c r="BE34" s="212"/>
    </row>
    <row r="35" spans="2:57" s="1" customFormat="1" ht="25.95" customHeight="1">
      <c r="B35" s="31"/>
      <c r="C35" s="36"/>
      <c r="D35" s="37" t="s">
        <v>46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47</v>
      </c>
      <c r="U35" s="38"/>
      <c r="V35" s="38"/>
      <c r="W35" s="38"/>
      <c r="X35" s="207" t="s">
        <v>48</v>
      </c>
      <c r="Y35" s="208"/>
      <c r="Z35" s="208"/>
      <c r="AA35" s="208"/>
      <c r="AB35" s="208"/>
      <c r="AC35" s="38"/>
      <c r="AD35" s="38"/>
      <c r="AE35" s="38"/>
      <c r="AF35" s="38"/>
      <c r="AG35" s="38"/>
      <c r="AH35" s="38"/>
      <c r="AI35" s="38"/>
      <c r="AJ35" s="38"/>
      <c r="AK35" s="209">
        <f>SUM(AK26:AK33)</f>
        <v>0</v>
      </c>
      <c r="AL35" s="208"/>
      <c r="AM35" s="208"/>
      <c r="AN35" s="208"/>
      <c r="AO35" s="210"/>
      <c r="AP35" s="36"/>
      <c r="AQ35" s="36"/>
      <c r="AR35" s="31"/>
    </row>
    <row r="36" spans="2:57" s="1" customFormat="1" ht="6.9" customHeight="1">
      <c r="B36" s="31"/>
      <c r="AR36" s="31"/>
    </row>
    <row r="37" spans="2:57" s="1" customFormat="1" ht="14.4" customHeight="1">
      <c r="B37" s="31"/>
      <c r="AR37" s="31"/>
    </row>
    <row r="38" spans="2:57" ht="14.4" customHeight="1">
      <c r="B38" s="19"/>
      <c r="AR38" s="19"/>
    </row>
    <row r="39" spans="2:57" ht="14.4" customHeight="1">
      <c r="B39" s="19"/>
      <c r="AR39" s="19"/>
    </row>
    <row r="40" spans="2:57" ht="14.4" customHeight="1">
      <c r="B40" s="19"/>
      <c r="AR40" s="19"/>
    </row>
    <row r="41" spans="2:57" ht="14.4" customHeight="1">
      <c r="B41" s="19"/>
      <c r="AR41" s="19"/>
    </row>
    <row r="42" spans="2:57" ht="14.4" customHeight="1">
      <c r="B42" s="19"/>
      <c r="AR42" s="19"/>
    </row>
    <row r="43" spans="2:57" ht="14.4" customHeight="1">
      <c r="B43" s="19"/>
      <c r="AR43" s="19"/>
    </row>
    <row r="44" spans="2:57" ht="14.4" customHeight="1">
      <c r="B44" s="19"/>
      <c r="AR44" s="19"/>
    </row>
    <row r="45" spans="2:57" ht="14.4" customHeight="1">
      <c r="B45" s="19"/>
      <c r="AR45" s="19"/>
    </row>
    <row r="46" spans="2:57" ht="14.4" customHeight="1">
      <c r="B46" s="19"/>
      <c r="AR46" s="19"/>
    </row>
    <row r="47" spans="2:57" ht="14.4" customHeight="1">
      <c r="B47" s="19"/>
      <c r="AR47" s="19"/>
    </row>
    <row r="48" spans="2:57" ht="14.4" customHeight="1">
      <c r="B48" s="19"/>
      <c r="AR48" s="19"/>
    </row>
    <row r="49" spans="2:44" s="1" customFormat="1" ht="14.4" customHeight="1">
      <c r="B49" s="31"/>
      <c r="D49" s="40" t="s">
        <v>49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50</v>
      </c>
      <c r="AI49" s="41"/>
      <c r="AJ49" s="41"/>
      <c r="AK49" s="41"/>
      <c r="AL49" s="41"/>
      <c r="AM49" s="41"/>
      <c r="AN49" s="41"/>
      <c r="AO49" s="41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3.2">
      <c r="B60" s="31"/>
      <c r="D60" s="42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51</v>
      </c>
      <c r="AI60" s="33"/>
      <c r="AJ60" s="33"/>
      <c r="AK60" s="33"/>
      <c r="AL60" s="33"/>
      <c r="AM60" s="42" t="s">
        <v>52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3.2">
      <c r="B64" s="31"/>
      <c r="D64" s="40" t="s">
        <v>53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54</v>
      </c>
      <c r="AI64" s="41"/>
      <c r="AJ64" s="41"/>
      <c r="AK64" s="41"/>
      <c r="AL64" s="41"/>
      <c r="AM64" s="41"/>
      <c r="AN64" s="41"/>
      <c r="AO64" s="41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3.2">
      <c r="B75" s="31"/>
      <c r="D75" s="42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51</v>
      </c>
      <c r="AI75" s="33"/>
      <c r="AJ75" s="33"/>
      <c r="AK75" s="33"/>
      <c r="AL75" s="33"/>
      <c r="AM75" s="42" t="s">
        <v>52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" customHeight="1">
      <c r="B82" s="31"/>
      <c r="C82" s="20" t="s">
        <v>55</v>
      </c>
      <c r="AR82" s="31"/>
    </row>
    <row r="83" spans="1:91" s="1" customFormat="1" ht="6.9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2024-45a</v>
      </c>
      <c r="AR84" s="47"/>
    </row>
    <row r="85" spans="1:91" s="4" customFormat="1" ht="36.9" customHeight="1">
      <c r="B85" s="48"/>
      <c r="C85" s="49" t="s">
        <v>16</v>
      </c>
      <c r="L85" s="195" t="str">
        <f>K6</f>
        <v>DĚTSKÁ SKUPINA PŘI MŠ HUSOVA</v>
      </c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  <c r="AG85" s="196"/>
      <c r="AH85" s="196"/>
      <c r="AI85" s="196"/>
      <c r="AJ85" s="196"/>
      <c r="AR85" s="48"/>
    </row>
    <row r="86" spans="1:91" s="1" customFormat="1" ht="6.9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E. F. Buriana 680</v>
      </c>
      <c r="AI87" s="26" t="s">
        <v>22</v>
      </c>
      <c r="AM87" s="197" t="str">
        <f>IF(AN8= "","",AN8)</f>
        <v>16. 6. 2024</v>
      </c>
      <c r="AN87" s="197"/>
      <c r="AR87" s="31"/>
    </row>
    <row r="88" spans="1:91" s="1" customFormat="1" ht="6.9" customHeight="1">
      <c r="B88" s="31"/>
      <c r="AR88" s="31"/>
    </row>
    <row r="89" spans="1:91" s="1" customFormat="1" ht="15.15" customHeight="1">
      <c r="B89" s="31"/>
      <c r="C89" s="26" t="s">
        <v>24</v>
      </c>
      <c r="L89" s="3" t="str">
        <f>IF(E11= "","",E11)</f>
        <v>Město Náměšť nad Oslavou</v>
      </c>
      <c r="AI89" s="26" t="s">
        <v>30</v>
      </c>
      <c r="AM89" s="198" t="str">
        <f>IF(E17="","",E17)</f>
        <v>Quality Group s.r.o.</v>
      </c>
      <c r="AN89" s="199"/>
      <c r="AO89" s="199"/>
      <c r="AP89" s="199"/>
      <c r="AR89" s="31"/>
      <c r="AS89" s="200" t="s">
        <v>56</v>
      </c>
      <c r="AT89" s="201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15" customHeight="1">
      <c r="B90" s="31"/>
      <c r="C90" s="26" t="s">
        <v>28</v>
      </c>
      <c r="L90" s="3" t="str">
        <f>IF(E14= "Vyplň údaj","",E14)</f>
        <v/>
      </c>
      <c r="AI90" s="26" t="s">
        <v>33</v>
      </c>
      <c r="AM90" s="198" t="str">
        <f>IF(E20="","",E20)</f>
        <v>Kupka / Kalkulio</v>
      </c>
      <c r="AN90" s="199"/>
      <c r="AO90" s="199"/>
      <c r="AP90" s="199"/>
      <c r="AR90" s="31"/>
      <c r="AS90" s="202"/>
      <c r="AT90" s="203"/>
      <c r="BD90" s="55"/>
    </row>
    <row r="91" spans="1:91" s="1" customFormat="1" ht="10.95" customHeight="1">
      <c r="B91" s="31"/>
      <c r="AR91" s="31"/>
      <c r="AS91" s="202"/>
      <c r="AT91" s="203"/>
      <c r="BD91" s="55"/>
    </row>
    <row r="92" spans="1:91" s="1" customFormat="1" ht="29.25" customHeight="1">
      <c r="B92" s="31"/>
      <c r="C92" s="188" t="s">
        <v>57</v>
      </c>
      <c r="D92" s="189"/>
      <c r="E92" s="189"/>
      <c r="F92" s="189"/>
      <c r="G92" s="189"/>
      <c r="H92" s="56"/>
      <c r="I92" s="190" t="s">
        <v>58</v>
      </c>
      <c r="J92" s="189"/>
      <c r="K92" s="189"/>
      <c r="L92" s="189"/>
      <c r="M92" s="189"/>
      <c r="N92" s="189"/>
      <c r="O92" s="189"/>
      <c r="P92" s="189"/>
      <c r="Q92" s="189"/>
      <c r="R92" s="189"/>
      <c r="S92" s="189"/>
      <c r="T92" s="189"/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  <c r="AF92" s="189"/>
      <c r="AG92" s="191" t="s">
        <v>59</v>
      </c>
      <c r="AH92" s="189"/>
      <c r="AI92" s="189"/>
      <c r="AJ92" s="189"/>
      <c r="AK92" s="189"/>
      <c r="AL92" s="189"/>
      <c r="AM92" s="189"/>
      <c r="AN92" s="190" t="s">
        <v>60</v>
      </c>
      <c r="AO92" s="189"/>
      <c r="AP92" s="192"/>
      <c r="AQ92" s="57" t="s">
        <v>61</v>
      </c>
      <c r="AR92" s="31"/>
      <c r="AS92" s="58" t="s">
        <v>62</v>
      </c>
      <c r="AT92" s="59" t="s">
        <v>63</v>
      </c>
      <c r="AU92" s="59" t="s">
        <v>64</v>
      </c>
      <c r="AV92" s="59" t="s">
        <v>65</v>
      </c>
      <c r="AW92" s="59" t="s">
        <v>66</v>
      </c>
      <c r="AX92" s="59" t="s">
        <v>67</v>
      </c>
      <c r="AY92" s="59" t="s">
        <v>68</v>
      </c>
      <c r="AZ92" s="59" t="s">
        <v>69</v>
      </c>
      <c r="BA92" s="59" t="s">
        <v>70</v>
      </c>
      <c r="BB92" s="59" t="s">
        <v>71</v>
      </c>
      <c r="BC92" s="59" t="s">
        <v>72</v>
      </c>
      <c r="BD92" s="60" t="s">
        <v>73</v>
      </c>
    </row>
    <row r="93" spans="1:91" s="1" customFormat="1" ht="10.95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" customHeight="1">
      <c r="B94" s="62"/>
      <c r="C94" s="63" t="s">
        <v>74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93">
        <f>ROUND(SUM(AG95:AG97),2)</f>
        <v>0</v>
      </c>
      <c r="AH94" s="193"/>
      <c r="AI94" s="193"/>
      <c r="AJ94" s="193"/>
      <c r="AK94" s="193"/>
      <c r="AL94" s="193"/>
      <c r="AM94" s="193"/>
      <c r="AN94" s="194">
        <f>SUM(AG94,AT94)</f>
        <v>0</v>
      </c>
      <c r="AO94" s="194"/>
      <c r="AP94" s="194"/>
      <c r="AQ94" s="66" t="s">
        <v>1</v>
      </c>
      <c r="AR94" s="62"/>
      <c r="AS94" s="67">
        <f>ROUND(SUM(AS95:AS97),2)</f>
        <v>0</v>
      </c>
      <c r="AT94" s="68">
        <f>ROUND(SUM(AV94:AW94),2)</f>
        <v>0</v>
      </c>
      <c r="AU94" s="69">
        <f>ROUND(SUM(AU95:AU97),5)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ROUND(SUM(AZ95:AZ97),2)</f>
        <v>0</v>
      </c>
      <c r="BA94" s="68">
        <f>ROUND(SUM(BA95:BA97),2)</f>
        <v>0</v>
      </c>
      <c r="BB94" s="68">
        <f>ROUND(SUM(BB95:BB97),2)</f>
        <v>0</v>
      </c>
      <c r="BC94" s="68">
        <f>ROUND(SUM(BC95:BC97),2)</f>
        <v>0</v>
      </c>
      <c r="BD94" s="70">
        <f>ROUND(SUM(BD95:BD97),2)</f>
        <v>0</v>
      </c>
      <c r="BS94" s="71" t="s">
        <v>75</v>
      </c>
      <c r="BT94" s="71" t="s">
        <v>76</v>
      </c>
      <c r="BU94" s="72" t="s">
        <v>77</v>
      </c>
      <c r="BV94" s="71" t="s">
        <v>78</v>
      </c>
      <c r="BW94" s="71" t="s">
        <v>5</v>
      </c>
      <c r="BX94" s="71" t="s">
        <v>79</v>
      </c>
      <c r="CL94" s="71" t="s">
        <v>1</v>
      </c>
    </row>
    <row r="95" spans="1:91" s="6" customFormat="1" ht="24.75" customHeight="1">
      <c r="A95" s="73" t="s">
        <v>80</v>
      </c>
      <c r="B95" s="74"/>
      <c r="C95" s="75"/>
      <c r="D95" s="187" t="s">
        <v>81</v>
      </c>
      <c r="E95" s="187"/>
      <c r="F95" s="187"/>
      <c r="G95" s="187"/>
      <c r="H95" s="187"/>
      <c r="I95" s="76"/>
      <c r="J95" s="187" t="s">
        <v>2224</v>
      </c>
      <c r="K95" s="187"/>
      <c r="L95" s="187"/>
      <c r="M95" s="187"/>
      <c r="N95" s="187"/>
      <c r="O95" s="187"/>
      <c r="P95" s="187"/>
      <c r="Q95" s="187"/>
      <c r="R95" s="187"/>
      <c r="S95" s="187"/>
      <c r="T95" s="187"/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  <c r="AF95" s="187"/>
      <c r="AG95" s="185">
        <f>'D.101a - Objekt dětské sk...'!J30</f>
        <v>0</v>
      </c>
      <c r="AH95" s="186"/>
      <c r="AI95" s="186"/>
      <c r="AJ95" s="186"/>
      <c r="AK95" s="186"/>
      <c r="AL95" s="186"/>
      <c r="AM95" s="186"/>
      <c r="AN95" s="185">
        <f>SUM(AG95,AT95)</f>
        <v>0</v>
      </c>
      <c r="AO95" s="186"/>
      <c r="AP95" s="186"/>
      <c r="AQ95" s="77" t="s">
        <v>82</v>
      </c>
      <c r="AR95" s="74"/>
      <c r="AS95" s="78">
        <v>0</v>
      </c>
      <c r="AT95" s="79">
        <f>ROUND(SUM(AV95:AW95),2)</f>
        <v>0</v>
      </c>
      <c r="AU95" s="80">
        <f>'D.101a - Objekt dětské sk...'!P136</f>
        <v>0</v>
      </c>
      <c r="AV95" s="79">
        <f>'D.101a - Objekt dětské sk...'!J33</f>
        <v>0</v>
      </c>
      <c r="AW95" s="79">
        <f>'D.101a - Objekt dětské sk...'!J34</f>
        <v>0</v>
      </c>
      <c r="AX95" s="79">
        <f>'D.101a - Objekt dětské sk...'!J35</f>
        <v>0</v>
      </c>
      <c r="AY95" s="79">
        <f>'D.101a - Objekt dětské sk...'!J36</f>
        <v>0</v>
      </c>
      <c r="AZ95" s="79">
        <f>'D.101a - Objekt dětské sk...'!F33</f>
        <v>0</v>
      </c>
      <c r="BA95" s="79">
        <f>'D.101a - Objekt dětské sk...'!F34</f>
        <v>0</v>
      </c>
      <c r="BB95" s="79">
        <f>'D.101a - Objekt dětské sk...'!F35</f>
        <v>0</v>
      </c>
      <c r="BC95" s="79">
        <f>'D.101a - Objekt dětské sk...'!F36</f>
        <v>0</v>
      </c>
      <c r="BD95" s="81">
        <f>'D.101a - Objekt dětské sk...'!F37</f>
        <v>0</v>
      </c>
      <c r="BT95" s="82" t="s">
        <v>83</v>
      </c>
      <c r="BV95" s="82" t="s">
        <v>78</v>
      </c>
      <c r="BW95" s="82" t="s">
        <v>84</v>
      </c>
      <c r="BX95" s="82" t="s">
        <v>5</v>
      </c>
      <c r="CL95" s="82" t="s">
        <v>1</v>
      </c>
      <c r="CM95" s="82" t="s">
        <v>85</v>
      </c>
    </row>
    <row r="96" spans="1:91" s="6" customFormat="1" ht="24.75" customHeight="1">
      <c r="A96" s="73" t="s">
        <v>80</v>
      </c>
      <c r="B96" s="74"/>
      <c r="C96" s="75"/>
      <c r="D96" s="187" t="s">
        <v>86</v>
      </c>
      <c r="E96" s="187"/>
      <c r="F96" s="187"/>
      <c r="G96" s="187"/>
      <c r="H96" s="187"/>
      <c r="I96" s="76"/>
      <c r="J96" s="187" t="s">
        <v>2225</v>
      </c>
      <c r="K96" s="187"/>
      <c r="L96" s="187"/>
      <c r="M96" s="187"/>
      <c r="N96" s="187"/>
      <c r="O96" s="187"/>
      <c r="P96" s="187"/>
      <c r="Q96" s="187"/>
      <c r="R96" s="187"/>
      <c r="S96" s="187"/>
      <c r="T96" s="187"/>
      <c r="U96" s="187"/>
      <c r="V96" s="187"/>
      <c r="W96" s="187"/>
      <c r="X96" s="187"/>
      <c r="Y96" s="187"/>
      <c r="Z96" s="187"/>
      <c r="AA96" s="187"/>
      <c r="AB96" s="187"/>
      <c r="AC96" s="187"/>
      <c r="AD96" s="187"/>
      <c r="AE96" s="187"/>
      <c r="AF96" s="187"/>
      <c r="AG96" s="185">
        <f>'D.101b - Objekt dětské sk...'!J30</f>
        <v>0</v>
      </c>
      <c r="AH96" s="186"/>
      <c r="AI96" s="186"/>
      <c r="AJ96" s="186"/>
      <c r="AK96" s="186"/>
      <c r="AL96" s="186"/>
      <c r="AM96" s="186"/>
      <c r="AN96" s="185">
        <f>SUM(AG96,AT96)</f>
        <v>0</v>
      </c>
      <c r="AO96" s="186"/>
      <c r="AP96" s="186"/>
      <c r="AQ96" s="77" t="s">
        <v>82</v>
      </c>
      <c r="AR96" s="74"/>
      <c r="AS96" s="78">
        <v>0</v>
      </c>
      <c r="AT96" s="79">
        <f>ROUND(SUM(AV96:AW96),2)</f>
        <v>0</v>
      </c>
      <c r="AU96" s="80">
        <f>'D.101b - Objekt dětské sk...'!P149</f>
        <v>0</v>
      </c>
      <c r="AV96" s="79">
        <f>'D.101b - Objekt dětské sk...'!J33</f>
        <v>0</v>
      </c>
      <c r="AW96" s="79">
        <f>'D.101b - Objekt dětské sk...'!J34</f>
        <v>0</v>
      </c>
      <c r="AX96" s="79">
        <f>'D.101b - Objekt dětské sk...'!J35</f>
        <v>0</v>
      </c>
      <c r="AY96" s="79">
        <f>'D.101b - Objekt dětské sk...'!J36</f>
        <v>0</v>
      </c>
      <c r="AZ96" s="79">
        <f>'D.101b - Objekt dětské sk...'!F33</f>
        <v>0</v>
      </c>
      <c r="BA96" s="79">
        <f>'D.101b - Objekt dětské sk...'!F34</f>
        <v>0</v>
      </c>
      <c r="BB96" s="79">
        <f>'D.101b - Objekt dětské sk...'!F35</f>
        <v>0</v>
      </c>
      <c r="BC96" s="79">
        <f>'D.101b - Objekt dětské sk...'!F36</f>
        <v>0</v>
      </c>
      <c r="BD96" s="81">
        <f>'D.101b - Objekt dětské sk...'!F37</f>
        <v>0</v>
      </c>
      <c r="BT96" s="82" t="s">
        <v>83</v>
      </c>
      <c r="BV96" s="82" t="s">
        <v>78</v>
      </c>
      <c r="BW96" s="82" t="s">
        <v>87</v>
      </c>
      <c r="BX96" s="82" t="s">
        <v>5</v>
      </c>
      <c r="CL96" s="82" t="s">
        <v>1</v>
      </c>
      <c r="CM96" s="82" t="s">
        <v>85</v>
      </c>
    </row>
    <row r="97" spans="1:91" s="6" customFormat="1" ht="16.5" customHeight="1">
      <c r="A97" s="73" t="s">
        <v>80</v>
      </c>
      <c r="B97" s="74"/>
      <c r="C97" s="75"/>
      <c r="D97" s="187" t="s">
        <v>88</v>
      </c>
      <c r="E97" s="187"/>
      <c r="F97" s="187"/>
      <c r="G97" s="187"/>
      <c r="H97" s="187"/>
      <c r="I97" s="76"/>
      <c r="J97" s="187" t="s">
        <v>2226</v>
      </c>
      <c r="K97" s="187"/>
      <c r="L97" s="187"/>
      <c r="M97" s="187"/>
      <c r="N97" s="187"/>
      <c r="O97" s="187"/>
      <c r="P97" s="187"/>
      <c r="Q97" s="187"/>
      <c r="R97" s="187"/>
      <c r="S97" s="187"/>
      <c r="T97" s="187"/>
      <c r="U97" s="187"/>
      <c r="V97" s="187"/>
      <c r="W97" s="187"/>
      <c r="X97" s="187"/>
      <c r="Y97" s="187"/>
      <c r="Z97" s="187"/>
      <c r="AA97" s="187"/>
      <c r="AB97" s="187"/>
      <c r="AC97" s="187"/>
      <c r="AD97" s="187"/>
      <c r="AE97" s="187"/>
      <c r="AF97" s="187"/>
      <c r="AG97" s="185">
        <f>'D.209 - Oplocení'!J30</f>
        <v>0</v>
      </c>
      <c r="AH97" s="186"/>
      <c r="AI97" s="186"/>
      <c r="AJ97" s="186"/>
      <c r="AK97" s="186"/>
      <c r="AL97" s="186"/>
      <c r="AM97" s="186"/>
      <c r="AN97" s="185">
        <f>SUM(AG97,AT97)</f>
        <v>0</v>
      </c>
      <c r="AO97" s="186"/>
      <c r="AP97" s="186"/>
      <c r="AQ97" s="77" t="s">
        <v>82</v>
      </c>
      <c r="AR97" s="74"/>
      <c r="AS97" s="83">
        <v>0</v>
      </c>
      <c r="AT97" s="84">
        <f>ROUND(SUM(AV97:AW97),2)</f>
        <v>0</v>
      </c>
      <c r="AU97" s="85">
        <f>'D.209 - Oplocení'!P122</f>
        <v>0</v>
      </c>
      <c r="AV97" s="84">
        <f>'D.209 - Oplocení'!J33</f>
        <v>0</v>
      </c>
      <c r="AW97" s="84">
        <f>'D.209 - Oplocení'!J34</f>
        <v>0</v>
      </c>
      <c r="AX97" s="84">
        <f>'D.209 - Oplocení'!J35</f>
        <v>0</v>
      </c>
      <c r="AY97" s="84">
        <f>'D.209 - Oplocení'!J36</f>
        <v>0</v>
      </c>
      <c r="AZ97" s="84">
        <f>'D.209 - Oplocení'!F33</f>
        <v>0</v>
      </c>
      <c r="BA97" s="84">
        <f>'D.209 - Oplocení'!F34</f>
        <v>0</v>
      </c>
      <c r="BB97" s="84">
        <f>'D.209 - Oplocení'!F35</f>
        <v>0</v>
      </c>
      <c r="BC97" s="84">
        <f>'D.209 - Oplocení'!F36</f>
        <v>0</v>
      </c>
      <c r="BD97" s="86">
        <f>'D.209 - Oplocení'!F37</f>
        <v>0</v>
      </c>
      <c r="BT97" s="82" t="s">
        <v>83</v>
      </c>
      <c r="BV97" s="82" t="s">
        <v>78</v>
      </c>
      <c r="BW97" s="82" t="s">
        <v>89</v>
      </c>
      <c r="BX97" s="82" t="s">
        <v>5</v>
      </c>
      <c r="CL97" s="82" t="s">
        <v>1</v>
      </c>
      <c r="CM97" s="82" t="s">
        <v>85</v>
      </c>
    </row>
    <row r="98" spans="1:91" s="1" customFormat="1" ht="30" customHeight="1">
      <c r="B98" s="31"/>
      <c r="AR98" s="31"/>
    </row>
    <row r="99" spans="1:91" s="1" customFormat="1" ht="6.9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31"/>
    </row>
  </sheetData>
  <sheetProtection algorithmName="SHA-512" hashValue="GPnSjtdcipBFm1Qx7doq1JCzk0UBFiKpejaqK5CDEUtmW0w7oSpOTmN9kkMt2bXNE3CW4zmyvvDkNlJjgmwAzg==" saltValue="rG/bzHnuJK5qzUTVIpqSbA==" spinCount="100000" sheet="1" objects="1" scenarios="1"/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D.101a - Objekt dětské sk...'!C2" display="/" xr:uid="{00000000-0004-0000-0000-000000000000}"/>
    <hyperlink ref="A96" location="'D.101b - Objekt dětské sk...'!C2" display="/" xr:uid="{00000000-0004-0000-0000-000001000000}"/>
    <hyperlink ref="A97" location="'D.209 - Oplocení - uznate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B2:BM600"/>
  <sheetViews>
    <sheetView showGridLines="0" topLeftCell="A483" workbookViewId="0">
      <selection activeCell="F495" sqref="F495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AT2" s="16" t="s">
        <v>84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" customHeight="1">
      <c r="B4" s="19"/>
      <c r="D4" s="20" t="s">
        <v>90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3" t="str">
        <f>'Rekapitulace stavby'!K6</f>
        <v>DĚTSKÁ SKUPINA PŘI MŠ HUSOVA</v>
      </c>
      <c r="F7" s="224"/>
      <c r="G7" s="224"/>
      <c r="H7" s="224"/>
      <c r="L7" s="19"/>
    </row>
    <row r="8" spans="2:46" s="1" customFormat="1" ht="12" customHeight="1">
      <c r="B8" s="31"/>
      <c r="D8" s="26" t="s">
        <v>91</v>
      </c>
      <c r="L8" s="31"/>
    </row>
    <row r="9" spans="2:46" s="1" customFormat="1" ht="16.5" customHeight="1">
      <c r="B9" s="31"/>
      <c r="E9" s="195" t="s">
        <v>2227</v>
      </c>
      <c r="F9" s="222"/>
      <c r="G9" s="222"/>
      <c r="H9" s="222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16. 6. 2024</v>
      </c>
      <c r="L12" s="31"/>
    </row>
    <row r="13" spans="2:46" s="1" customFormat="1" ht="10.95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214"/>
      <c r="G18" s="214"/>
      <c r="H18" s="214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31</v>
      </c>
      <c r="I21" s="26" t="s">
        <v>27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34</v>
      </c>
      <c r="I24" s="26" t="s">
        <v>27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8"/>
      <c r="E27" s="218" t="s">
        <v>1</v>
      </c>
      <c r="F27" s="218"/>
      <c r="G27" s="218"/>
      <c r="H27" s="218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36</v>
      </c>
      <c r="J30" s="65">
        <f>ROUND(J136,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" customHeight="1">
      <c r="B33" s="31"/>
      <c r="D33" s="54" t="s">
        <v>40</v>
      </c>
      <c r="E33" s="26" t="s">
        <v>41</v>
      </c>
      <c r="F33" s="90">
        <f>ROUND((SUM(BE136:BE599)),  2)</f>
        <v>0</v>
      </c>
      <c r="I33" s="91">
        <v>0.21</v>
      </c>
      <c r="J33" s="90">
        <f>ROUND(((SUM(BE136:BE599))*I33),  2)</f>
        <v>0</v>
      </c>
      <c r="L33" s="31"/>
    </row>
    <row r="34" spans="2:12" s="1" customFormat="1" ht="14.4" customHeight="1">
      <c r="B34" s="31"/>
      <c r="E34" s="26" t="s">
        <v>42</v>
      </c>
      <c r="F34" s="90">
        <f>ROUND((SUM(BF136:BF599)),  2)</f>
        <v>0</v>
      </c>
      <c r="I34" s="91">
        <v>0.12</v>
      </c>
      <c r="J34" s="90">
        <f>ROUND(((SUM(BF136:BF599))*I34),  2)</f>
        <v>0</v>
      </c>
      <c r="L34" s="31"/>
    </row>
    <row r="35" spans="2:12" s="1" customFormat="1" ht="14.4" hidden="1" customHeight="1">
      <c r="B35" s="31"/>
      <c r="E35" s="26" t="s">
        <v>43</v>
      </c>
      <c r="F35" s="90">
        <f>ROUND((SUM(BG136:BG599)),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44</v>
      </c>
      <c r="F36" s="90">
        <f>ROUND((SUM(BH136:BH599)),  2)</f>
        <v>0</v>
      </c>
      <c r="I36" s="91">
        <v>0.12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45</v>
      </c>
      <c r="F37" s="90">
        <f>ROUND((SUM(BI136:BI599)),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35" customHeight="1">
      <c r="B39" s="31"/>
      <c r="C39" s="92"/>
      <c r="D39" s="93" t="s">
        <v>46</v>
      </c>
      <c r="E39" s="56"/>
      <c r="F39" s="56"/>
      <c r="G39" s="94" t="s">
        <v>47</v>
      </c>
      <c r="H39" s="95" t="s">
        <v>48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98" t="s">
        <v>52</v>
      </c>
      <c r="G61" s="42" t="s">
        <v>51</v>
      </c>
      <c r="H61" s="33"/>
      <c r="I61" s="33"/>
      <c r="J61" s="99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98" t="s">
        <v>52</v>
      </c>
      <c r="G76" s="42" t="s">
        <v>51</v>
      </c>
      <c r="H76" s="33"/>
      <c r="I76" s="33"/>
      <c r="J76" s="99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92</v>
      </c>
      <c r="L82" s="31"/>
    </row>
    <row r="83" spans="2:47" s="1" customFormat="1" ht="6.9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3" t="str">
        <f>E7</f>
        <v>DĚTSKÁ SKUPINA PŘI MŠ HUSOVA</v>
      </c>
      <c r="F85" s="224"/>
      <c r="G85" s="224"/>
      <c r="H85" s="224"/>
      <c r="L85" s="31"/>
    </row>
    <row r="86" spans="2:47" s="1" customFormat="1" ht="12" customHeight="1">
      <c r="B86" s="31"/>
      <c r="C86" s="26" t="s">
        <v>91</v>
      </c>
      <c r="L86" s="31"/>
    </row>
    <row r="87" spans="2:47" s="1" customFormat="1" ht="16.5" customHeight="1">
      <c r="B87" s="31"/>
      <c r="E87" s="195" t="str">
        <f>E9</f>
        <v>D.101a - Objekt dětské skupiny - nezpůsobilé náklady</v>
      </c>
      <c r="F87" s="222"/>
      <c r="G87" s="222"/>
      <c r="H87" s="222"/>
      <c r="L87" s="31"/>
    </row>
    <row r="88" spans="2:47" s="1" customFormat="1" ht="6.9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E. F. Buriana 680</v>
      </c>
      <c r="I89" s="26" t="s">
        <v>22</v>
      </c>
      <c r="J89" s="51" t="str">
        <f>IF(J12="","",J12)</f>
        <v>16. 6. 2024</v>
      </c>
      <c r="L89" s="31"/>
    </row>
    <row r="90" spans="2:47" s="1" customFormat="1" ht="6.9" customHeight="1">
      <c r="B90" s="31"/>
      <c r="L90" s="31"/>
    </row>
    <row r="91" spans="2:47" s="1" customFormat="1" ht="15.15" customHeight="1">
      <c r="B91" s="31"/>
      <c r="C91" s="26" t="s">
        <v>24</v>
      </c>
      <c r="F91" s="24" t="str">
        <f>E15</f>
        <v>Město Náměšť nad Oslavou</v>
      </c>
      <c r="I91" s="26" t="s">
        <v>30</v>
      </c>
      <c r="J91" s="29" t="str">
        <f>E21</f>
        <v>Quality Group s.r.o.</v>
      </c>
      <c r="L91" s="31"/>
    </row>
    <row r="92" spans="2:47" s="1" customFormat="1" ht="15.15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>Kupka / Kalkulio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93</v>
      </c>
      <c r="D94" s="92"/>
      <c r="E94" s="92"/>
      <c r="F94" s="92"/>
      <c r="G94" s="92"/>
      <c r="H94" s="92"/>
      <c r="I94" s="92"/>
      <c r="J94" s="101" t="s">
        <v>94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5" customHeight="1">
      <c r="B96" s="31"/>
      <c r="C96" s="102" t="s">
        <v>95</v>
      </c>
      <c r="J96" s="65">
        <f>J136</f>
        <v>0</v>
      </c>
      <c r="L96" s="31"/>
      <c r="AU96" s="16" t="s">
        <v>96</v>
      </c>
    </row>
    <row r="97" spans="2:12" s="8" customFormat="1" ht="24.9" customHeight="1">
      <c r="B97" s="103"/>
      <c r="D97" s="104" t="s">
        <v>97</v>
      </c>
      <c r="E97" s="105"/>
      <c r="F97" s="105"/>
      <c r="G97" s="105"/>
      <c r="H97" s="105"/>
      <c r="I97" s="105"/>
      <c r="J97" s="106">
        <f>J137</f>
        <v>0</v>
      </c>
      <c r="L97" s="103"/>
    </row>
    <row r="98" spans="2:12" s="9" customFormat="1" ht="19.95" customHeight="1">
      <c r="B98" s="107"/>
      <c r="D98" s="108" t="s">
        <v>98</v>
      </c>
      <c r="E98" s="109"/>
      <c r="F98" s="109"/>
      <c r="G98" s="109"/>
      <c r="H98" s="109"/>
      <c r="I98" s="109"/>
      <c r="J98" s="110">
        <f>J138</f>
        <v>0</v>
      </c>
      <c r="L98" s="107"/>
    </row>
    <row r="99" spans="2:12" s="8" customFormat="1" ht="24.9" customHeight="1">
      <c r="B99" s="103"/>
      <c r="D99" s="104" t="s">
        <v>99</v>
      </c>
      <c r="E99" s="105"/>
      <c r="F99" s="105"/>
      <c r="G99" s="105"/>
      <c r="H99" s="105"/>
      <c r="I99" s="105"/>
      <c r="J99" s="106">
        <f>J145</f>
        <v>0</v>
      </c>
      <c r="L99" s="103"/>
    </row>
    <row r="100" spans="2:12" s="9" customFormat="1" ht="19.95" customHeight="1">
      <c r="B100" s="107"/>
      <c r="D100" s="108" t="s">
        <v>100</v>
      </c>
      <c r="E100" s="109"/>
      <c r="F100" s="109"/>
      <c r="G100" s="109"/>
      <c r="H100" s="109"/>
      <c r="I100" s="109"/>
      <c r="J100" s="110">
        <f>J146</f>
        <v>0</v>
      </c>
      <c r="L100" s="107"/>
    </row>
    <row r="101" spans="2:12" s="9" customFormat="1" ht="19.95" customHeight="1">
      <c r="B101" s="107"/>
      <c r="D101" s="108" t="s">
        <v>101</v>
      </c>
      <c r="E101" s="109"/>
      <c r="F101" s="109"/>
      <c r="G101" s="109"/>
      <c r="H101" s="109"/>
      <c r="I101" s="109"/>
      <c r="J101" s="110">
        <f>J168</f>
        <v>0</v>
      </c>
      <c r="L101" s="107"/>
    </row>
    <row r="102" spans="2:12" s="9" customFormat="1" ht="19.95" customHeight="1">
      <c r="B102" s="107"/>
      <c r="D102" s="108" t="s">
        <v>102</v>
      </c>
      <c r="E102" s="109"/>
      <c r="F102" s="109"/>
      <c r="G102" s="109"/>
      <c r="H102" s="109"/>
      <c r="I102" s="109"/>
      <c r="J102" s="110">
        <f>J199</f>
        <v>0</v>
      </c>
      <c r="L102" s="107"/>
    </row>
    <row r="103" spans="2:12" s="9" customFormat="1" ht="19.95" customHeight="1">
      <c r="B103" s="107"/>
      <c r="D103" s="108" t="s">
        <v>103</v>
      </c>
      <c r="E103" s="109"/>
      <c r="F103" s="109"/>
      <c r="G103" s="109"/>
      <c r="H103" s="109"/>
      <c r="I103" s="109"/>
      <c r="J103" s="110">
        <f>J212</f>
        <v>0</v>
      </c>
      <c r="L103" s="107"/>
    </row>
    <row r="104" spans="2:12" s="9" customFormat="1" ht="19.95" customHeight="1">
      <c r="B104" s="107"/>
      <c r="D104" s="108" t="s">
        <v>104</v>
      </c>
      <c r="E104" s="109"/>
      <c r="F104" s="109"/>
      <c r="G104" s="109"/>
      <c r="H104" s="109"/>
      <c r="I104" s="109"/>
      <c r="J104" s="110">
        <f>J282</f>
        <v>0</v>
      </c>
      <c r="L104" s="107"/>
    </row>
    <row r="105" spans="2:12" s="9" customFormat="1" ht="19.95" customHeight="1">
      <c r="B105" s="107"/>
      <c r="D105" s="108" t="s">
        <v>105</v>
      </c>
      <c r="E105" s="109"/>
      <c r="F105" s="109"/>
      <c r="G105" s="109"/>
      <c r="H105" s="109"/>
      <c r="I105" s="109"/>
      <c r="J105" s="110">
        <f>J313</f>
        <v>0</v>
      </c>
      <c r="L105" s="107"/>
    </row>
    <row r="106" spans="2:12" s="9" customFormat="1" ht="19.95" customHeight="1">
      <c r="B106" s="107"/>
      <c r="D106" s="108" t="s">
        <v>106</v>
      </c>
      <c r="E106" s="109"/>
      <c r="F106" s="109"/>
      <c r="G106" s="109"/>
      <c r="H106" s="109"/>
      <c r="I106" s="109"/>
      <c r="J106" s="110">
        <f>J325</f>
        <v>0</v>
      </c>
      <c r="L106" s="107"/>
    </row>
    <row r="107" spans="2:12" s="8" customFormat="1" ht="24.9" customHeight="1">
      <c r="B107" s="103"/>
      <c r="D107" s="104" t="s">
        <v>107</v>
      </c>
      <c r="E107" s="105"/>
      <c r="F107" s="105"/>
      <c r="G107" s="105"/>
      <c r="H107" s="105"/>
      <c r="I107" s="105"/>
      <c r="J107" s="106">
        <f>J328</f>
        <v>0</v>
      </c>
      <c r="L107" s="103"/>
    </row>
    <row r="108" spans="2:12" s="9" customFormat="1" ht="19.95" customHeight="1">
      <c r="B108" s="107"/>
      <c r="D108" s="108" t="s">
        <v>108</v>
      </c>
      <c r="E108" s="109"/>
      <c r="F108" s="109"/>
      <c r="G108" s="109"/>
      <c r="H108" s="109"/>
      <c r="I108" s="109"/>
      <c r="J108" s="110">
        <f>J329</f>
        <v>0</v>
      </c>
      <c r="L108" s="107"/>
    </row>
    <row r="109" spans="2:12" s="9" customFormat="1" ht="19.95" customHeight="1">
      <c r="B109" s="107"/>
      <c r="D109" s="108" t="s">
        <v>109</v>
      </c>
      <c r="E109" s="109"/>
      <c r="F109" s="109"/>
      <c r="G109" s="109"/>
      <c r="H109" s="109"/>
      <c r="I109" s="109"/>
      <c r="J109" s="110">
        <f>J385</f>
        <v>0</v>
      </c>
      <c r="L109" s="107"/>
    </row>
    <row r="110" spans="2:12" s="9" customFormat="1" ht="19.95" customHeight="1">
      <c r="B110" s="107"/>
      <c r="D110" s="108" t="s">
        <v>110</v>
      </c>
      <c r="E110" s="109"/>
      <c r="F110" s="109"/>
      <c r="G110" s="109"/>
      <c r="H110" s="109"/>
      <c r="I110" s="109"/>
      <c r="J110" s="110">
        <f>J395</f>
        <v>0</v>
      </c>
      <c r="L110" s="107"/>
    </row>
    <row r="111" spans="2:12" s="9" customFormat="1" ht="19.95" customHeight="1">
      <c r="B111" s="107"/>
      <c r="D111" s="108" t="s">
        <v>111</v>
      </c>
      <c r="E111" s="109"/>
      <c r="F111" s="109"/>
      <c r="G111" s="109"/>
      <c r="H111" s="109"/>
      <c r="I111" s="109"/>
      <c r="J111" s="110">
        <f>J407</f>
        <v>0</v>
      </c>
      <c r="L111" s="107"/>
    </row>
    <row r="112" spans="2:12" s="9" customFormat="1" ht="19.95" customHeight="1">
      <c r="B112" s="107"/>
      <c r="D112" s="108" t="s">
        <v>112</v>
      </c>
      <c r="E112" s="109"/>
      <c r="F112" s="109"/>
      <c r="G112" s="109"/>
      <c r="H112" s="109"/>
      <c r="I112" s="109"/>
      <c r="J112" s="110">
        <f>J425</f>
        <v>0</v>
      </c>
      <c r="L112" s="107"/>
    </row>
    <row r="113" spans="2:12" s="9" customFormat="1" ht="19.95" customHeight="1">
      <c r="B113" s="107"/>
      <c r="D113" s="108" t="s">
        <v>113</v>
      </c>
      <c r="E113" s="109"/>
      <c r="F113" s="109"/>
      <c r="G113" s="109"/>
      <c r="H113" s="109"/>
      <c r="I113" s="109"/>
      <c r="J113" s="110">
        <f>J470</f>
        <v>0</v>
      </c>
      <c r="L113" s="107"/>
    </row>
    <row r="114" spans="2:12" s="9" customFormat="1" ht="19.95" customHeight="1">
      <c r="B114" s="107"/>
      <c r="D114" s="108" t="s">
        <v>114</v>
      </c>
      <c r="E114" s="109"/>
      <c r="F114" s="109"/>
      <c r="G114" s="109"/>
      <c r="H114" s="109"/>
      <c r="I114" s="109"/>
      <c r="J114" s="110">
        <f>J522</f>
        <v>0</v>
      </c>
      <c r="L114" s="107"/>
    </row>
    <row r="115" spans="2:12" s="9" customFormat="1" ht="19.95" customHeight="1">
      <c r="B115" s="107"/>
      <c r="D115" s="108" t="s">
        <v>115</v>
      </c>
      <c r="E115" s="109"/>
      <c r="F115" s="109"/>
      <c r="G115" s="109"/>
      <c r="H115" s="109"/>
      <c r="I115" s="109"/>
      <c r="J115" s="110">
        <f>J568</f>
        <v>0</v>
      </c>
      <c r="L115" s="107"/>
    </row>
    <row r="116" spans="2:12" s="9" customFormat="1" ht="19.95" customHeight="1">
      <c r="B116" s="107"/>
      <c r="D116" s="108" t="s">
        <v>116</v>
      </c>
      <c r="E116" s="109"/>
      <c r="F116" s="109"/>
      <c r="G116" s="109"/>
      <c r="H116" s="109"/>
      <c r="I116" s="109"/>
      <c r="J116" s="110">
        <f>J589</f>
        <v>0</v>
      </c>
      <c r="L116" s="107"/>
    </row>
    <row r="117" spans="2:12" s="1" customFormat="1" ht="21.75" customHeight="1">
      <c r="B117" s="31"/>
      <c r="L117" s="31"/>
    </row>
    <row r="118" spans="2:12" s="1" customFormat="1" ht="6.9" customHeight="1"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31"/>
    </row>
    <row r="122" spans="2:12" s="1" customFormat="1" ht="6.9" customHeight="1">
      <c r="B122" s="45"/>
      <c r="C122" s="46"/>
      <c r="D122" s="46"/>
      <c r="E122" s="46"/>
      <c r="F122" s="46"/>
      <c r="G122" s="46"/>
      <c r="H122" s="46"/>
      <c r="I122" s="46"/>
      <c r="J122" s="46"/>
      <c r="K122" s="46"/>
      <c r="L122" s="31"/>
    </row>
    <row r="123" spans="2:12" s="1" customFormat="1" ht="24.9" customHeight="1">
      <c r="B123" s="31"/>
      <c r="C123" s="20" t="s">
        <v>117</v>
      </c>
      <c r="L123" s="31"/>
    </row>
    <row r="124" spans="2:12" s="1" customFormat="1" ht="6.9" customHeight="1">
      <c r="B124" s="31"/>
      <c r="L124" s="31"/>
    </row>
    <row r="125" spans="2:12" s="1" customFormat="1" ht="12" customHeight="1">
      <c r="B125" s="31"/>
      <c r="C125" s="26" t="s">
        <v>16</v>
      </c>
      <c r="L125" s="31"/>
    </row>
    <row r="126" spans="2:12" s="1" customFormat="1" ht="16.5" customHeight="1">
      <c r="B126" s="31"/>
      <c r="E126" s="223" t="str">
        <f>E7</f>
        <v>DĚTSKÁ SKUPINA PŘI MŠ HUSOVA</v>
      </c>
      <c r="F126" s="224"/>
      <c r="G126" s="224"/>
      <c r="H126" s="224"/>
      <c r="L126" s="31"/>
    </row>
    <row r="127" spans="2:12" s="1" customFormat="1" ht="12" customHeight="1">
      <c r="B127" s="31"/>
      <c r="C127" s="26" t="s">
        <v>91</v>
      </c>
      <c r="L127" s="31"/>
    </row>
    <row r="128" spans="2:12" s="1" customFormat="1" ht="16.5" customHeight="1">
      <c r="B128" s="31"/>
      <c r="E128" s="195" t="str">
        <f>E9</f>
        <v>D.101a - Objekt dětské skupiny - nezpůsobilé náklady</v>
      </c>
      <c r="F128" s="222"/>
      <c r="G128" s="222"/>
      <c r="H128" s="222"/>
      <c r="L128" s="31"/>
    </row>
    <row r="129" spans="2:65" s="1" customFormat="1" ht="6.9" customHeight="1">
      <c r="B129" s="31"/>
      <c r="L129" s="31"/>
    </row>
    <row r="130" spans="2:65" s="1" customFormat="1" ht="12" customHeight="1">
      <c r="B130" s="31"/>
      <c r="C130" s="26" t="s">
        <v>20</v>
      </c>
      <c r="F130" s="24" t="str">
        <f>F12</f>
        <v>E. F. Buriana 680</v>
      </c>
      <c r="I130" s="26" t="s">
        <v>22</v>
      </c>
      <c r="J130" s="51" t="str">
        <f>IF(J12="","",J12)</f>
        <v>16. 6. 2024</v>
      </c>
      <c r="L130" s="31"/>
    </row>
    <row r="131" spans="2:65" s="1" customFormat="1" ht="6.9" customHeight="1">
      <c r="B131" s="31"/>
      <c r="L131" s="31"/>
    </row>
    <row r="132" spans="2:65" s="1" customFormat="1" ht="15.15" customHeight="1">
      <c r="B132" s="31"/>
      <c r="C132" s="26" t="s">
        <v>24</v>
      </c>
      <c r="F132" s="24" t="str">
        <f>E15</f>
        <v>Město Náměšť nad Oslavou</v>
      </c>
      <c r="I132" s="26" t="s">
        <v>30</v>
      </c>
      <c r="J132" s="29" t="str">
        <f>E21</f>
        <v>Quality Group s.r.o.</v>
      </c>
      <c r="L132" s="31"/>
    </row>
    <row r="133" spans="2:65" s="1" customFormat="1" ht="15.15" customHeight="1">
      <c r="B133" s="31"/>
      <c r="C133" s="26" t="s">
        <v>28</v>
      </c>
      <c r="F133" s="24" t="str">
        <f>IF(E18="","",E18)</f>
        <v>Vyplň údaj</v>
      </c>
      <c r="I133" s="26" t="s">
        <v>33</v>
      </c>
      <c r="J133" s="29" t="str">
        <f>E24</f>
        <v>Kupka / Kalkulio</v>
      </c>
      <c r="L133" s="31"/>
    </row>
    <row r="134" spans="2:65" s="1" customFormat="1" ht="10.35" customHeight="1">
      <c r="B134" s="31"/>
      <c r="L134" s="31"/>
    </row>
    <row r="135" spans="2:65" s="10" customFormat="1" ht="29.25" customHeight="1">
      <c r="B135" s="111"/>
      <c r="C135" s="112" t="s">
        <v>118</v>
      </c>
      <c r="D135" s="113" t="s">
        <v>61</v>
      </c>
      <c r="E135" s="113" t="s">
        <v>57</v>
      </c>
      <c r="F135" s="113" t="s">
        <v>58</v>
      </c>
      <c r="G135" s="113" t="s">
        <v>119</v>
      </c>
      <c r="H135" s="113" t="s">
        <v>120</v>
      </c>
      <c r="I135" s="113" t="s">
        <v>121</v>
      </c>
      <c r="J135" s="113" t="s">
        <v>94</v>
      </c>
      <c r="K135" s="114" t="s">
        <v>122</v>
      </c>
      <c r="L135" s="111"/>
      <c r="M135" s="58" t="s">
        <v>1</v>
      </c>
      <c r="N135" s="59" t="s">
        <v>40</v>
      </c>
      <c r="O135" s="59" t="s">
        <v>123</v>
      </c>
      <c r="P135" s="59" t="s">
        <v>124</v>
      </c>
      <c r="Q135" s="59" t="s">
        <v>125</v>
      </c>
      <c r="R135" s="59" t="s">
        <v>126</v>
      </c>
      <c r="S135" s="59" t="s">
        <v>127</v>
      </c>
      <c r="T135" s="60" t="s">
        <v>128</v>
      </c>
    </row>
    <row r="136" spans="2:65" s="1" customFormat="1" ht="22.95" customHeight="1">
      <c r="B136" s="31"/>
      <c r="C136" s="63" t="s">
        <v>129</v>
      </c>
      <c r="J136" s="115">
        <f>BK136</f>
        <v>0</v>
      </c>
      <c r="L136" s="31"/>
      <c r="M136" s="61"/>
      <c r="N136" s="52"/>
      <c r="O136" s="52"/>
      <c r="P136" s="116">
        <f>P137+P145+P328</f>
        <v>0</v>
      </c>
      <c r="Q136" s="52"/>
      <c r="R136" s="116">
        <f>R137+R145+R328</f>
        <v>146.65514683999999</v>
      </c>
      <c r="S136" s="52"/>
      <c r="T136" s="117">
        <f>T137+T145+T328</f>
        <v>125.7401145</v>
      </c>
      <c r="AT136" s="16" t="s">
        <v>75</v>
      </c>
      <c r="AU136" s="16" t="s">
        <v>96</v>
      </c>
      <c r="BK136" s="118">
        <f>BK137+BK145+BK328</f>
        <v>0</v>
      </c>
    </row>
    <row r="137" spans="2:65" s="11" customFormat="1" ht="25.95" customHeight="1">
      <c r="B137" s="119"/>
      <c r="D137" s="120" t="s">
        <v>75</v>
      </c>
      <c r="E137" s="121" t="s">
        <v>130</v>
      </c>
      <c r="F137" s="121" t="s">
        <v>130</v>
      </c>
      <c r="I137" s="122"/>
      <c r="J137" s="123">
        <f>BK137</f>
        <v>0</v>
      </c>
      <c r="L137" s="119"/>
      <c r="M137" s="124"/>
      <c r="P137" s="125">
        <f>P138</f>
        <v>0</v>
      </c>
      <c r="R137" s="125">
        <f>R138</f>
        <v>0</v>
      </c>
      <c r="T137" s="126">
        <f>T138</f>
        <v>0</v>
      </c>
      <c r="AR137" s="120" t="s">
        <v>131</v>
      </c>
      <c r="AT137" s="127" t="s">
        <v>75</v>
      </c>
      <c r="AU137" s="127" t="s">
        <v>76</v>
      </c>
      <c r="AY137" s="120" t="s">
        <v>132</v>
      </c>
      <c r="BK137" s="128">
        <f>BK138</f>
        <v>0</v>
      </c>
    </row>
    <row r="138" spans="2:65" s="11" customFormat="1" ht="22.95" customHeight="1">
      <c r="B138" s="119"/>
      <c r="D138" s="120" t="s">
        <v>75</v>
      </c>
      <c r="E138" s="129" t="s">
        <v>133</v>
      </c>
      <c r="F138" s="129" t="s">
        <v>134</v>
      </c>
      <c r="I138" s="122"/>
      <c r="J138" s="130">
        <f>BK138</f>
        <v>0</v>
      </c>
      <c r="L138" s="119"/>
      <c r="M138" s="124"/>
      <c r="P138" s="125">
        <f>SUM(P139:P144)</f>
        <v>0</v>
      </c>
      <c r="R138" s="125">
        <f>SUM(R139:R144)</f>
        <v>0</v>
      </c>
      <c r="T138" s="126">
        <f>SUM(T139:T144)</f>
        <v>0</v>
      </c>
      <c r="AR138" s="120" t="s">
        <v>131</v>
      </c>
      <c r="AT138" s="127" t="s">
        <v>75</v>
      </c>
      <c r="AU138" s="127" t="s">
        <v>83</v>
      </c>
      <c r="AY138" s="120" t="s">
        <v>132</v>
      </c>
      <c r="BK138" s="128">
        <f>SUM(BK139:BK144)</f>
        <v>0</v>
      </c>
    </row>
    <row r="139" spans="2:65" s="1" customFormat="1" ht="16.5" customHeight="1">
      <c r="B139" s="31"/>
      <c r="C139" s="131" t="s">
        <v>83</v>
      </c>
      <c r="D139" s="131" t="s">
        <v>135</v>
      </c>
      <c r="E139" s="132" t="s">
        <v>136</v>
      </c>
      <c r="F139" s="133" t="s">
        <v>137</v>
      </c>
      <c r="G139" s="134" t="s">
        <v>136</v>
      </c>
      <c r="H139" s="135">
        <v>1</v>
      </c>
      <c r="I139" s="136"/>
      <c r="J139" s="137">
        <f>ROUND(I139*H139,2)</f>
        <v>0</v>
      </c>
      <c r="K139" s="133" t="s">
        <v>1</v>
      </c>
      <c r="L139" s="31"/>
      <c r="M139" s="138" t="s">
        <v>1</v>
      </c>
      <c r="N139" s="139" t="s">
        <v>41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138</v>
      </c>
      <c r="AT139" s="142" t="s">
        <v>135</v>
      </c>
      <c r="AU139" s="142" t="s">
        <v>85</v>
      </c>
      <c r="AY139" s="16" t="s">
        <v>132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6" t="s">
        <v>83</v>
      </c>
      <c r="BK139" s="143">
        <f>ROUND(I139*H139,2)</f>
        <v>0</v>
      </c>
      <c r="BL139" s="16" t="s">
        <v>138</v>
      </c>
      <c r="BM139" s="142" t="s">
        <v>139</v>
      </c>
    </row>
    <row r="140" spans="2:65" s="1" customFormat="1">
      <c r="B140" s="31"/>
      <c r="D140" s="144" t="s">
        <v>140</v>
      </c>
      <c r="F140" s="145" t="s">
        <v>137</v>
      </c>
      <c r="I140" s="146"/>
      <c r="L140" s="31"/>
      <c r="M140" s="147"/>
      <c r="T140" s="55"/>
      <c r="AT140" s="16" t="s">
        <v>140</v>
      </c>
      <c r="AU140" s="16" t="s">
        <v>85</v>
      </c>
    </row>
    <row r="141" spans="2:65" s="12" customFormat="1" ht="30.6">
      <c r="B141" s="148"/>
      <c r="D141" s="144" t="s">
        <v>141</v>
      </c>
      <c r="E141" s="149" t="s">
        <v>1</v>
      </c>
      <c r="F141" s="150" t="s">
        <v>142</v>
      </c>
      <c r="H141" s="149" t="s">
        <v>1</v>
      </c>
      <c r="I141" s="151"/>
      <c r="L141" s="148"/>
      <c r="M141" s="152"/>
      <c r="T141" s="153"/>
      <c r="AT141" s="149" t="s">
        <v>141</v>
      </c>
      <c r="AU141" s="149" t="s">
        <v>85</v>
      </c>
      <c r="AV141" s="12" t="s">
        <v>83</v>
      </c>
      <c r="AW141" s="12" t="s">
        <v>32</v>
      </c>
      <c r="AX141" s="12" t="s">
        <v>76</v>
      </c>
      <c r="AY141" s="149" t="s">
        <v>132</v>
      </c>
    </row>
    <row r="142" spans="2:65" s="12" customFormat="1" ht="30.6">
      <c r="B142" s="148"/>
      <c r="D142" s="144" t="s">
        <v>141</v>
      </c>
      <c r="E142" s="149" t="s">
        <v>1</v>
      </c>
      <c r="F142" s="150" t="s">
        <v>143</v>
      </c>
      <c r="H142" s="149" t="s">
        <v>1</v>
      </c>
      <c r="I142" s="151"/>
      <c r="L142" s="148"/>
      <c r="M142" s="152"/>
      <c r="T142" s="153"/>
      <c r="AT142" s="149" t="s">
        <v>141</v>
      </c>
      <c r="AU142" s="149" t="s">
        <v>85</v>
      </c>
      <c r="AV142" s="12" t="s">
        <v>83</v>
      </c>
      <c r="AW142" s="12" t="s">
        <v>32</v>
      </c>
      <c r="AX142" s="12" t="s">
        <v>76</v>
      </c>
      <c r="AY142" s="149" t="s">
        <v>132</v>
      </c>
    </row>
    <row r="143" spans="2:65" s="13" customFormat="1">
      <c r="B143" s="154"/>
      <c r="D143" s="144" t="s">
        <v>141</v>
      </c>
      <c r="E143" s="155" t="s">
        <v>1</v>
      </c>
      <c r="F143" s="156" t="s">
        <v>83</v>
      </c>
      <c r="H143" s="157">
        <v>1</v>
      </c>
      <c r="I143" s="158"/>
      <c r="L143" s="154"/>
      <c r="M143" s="159"/>
      <c r="T143" s="160"/>
      <c r="AT143" s="155" t="s">
        <v>141</v>
      </c>
      <c r="AU143" s="155" t="s">
        <v>85</v>
      </c>
      <c r="AV143" s="13" t="s">
        <v>85</v>
      </c>
      <c r="AW143" s="13" t="s">
        <v>32</v>
      </c>
      <c r="AX143" s="13" t="s">
        <v>76</v>
      </c>
      <c r="AY143" s="155" t="s">
        <v>132</v>
      </c>
    </row>
    <row r="144" spans="2:65" s="14" customFormat="1">
      <c r="B144" s="161"/>
      <c r="D144" s="144" t="s">
        <v>141</v>
      </c>
      <c r="E144" s="162" t="s">
        <v>1</v>
      </c>
      <c r="F144" s="163" t="s">
        <v>144</v>
      </c>
      <c r="H144" s="164">
        <v>1</v>
      </c>
      <c r="I144" s="165"/>
      <c r="L144" s="161"/>
      <c r="M144" s="166"/>
      <c r="T144" s="167"/>
      <c r="AT144" s="162" t="s">
        <v>141</v>
      </c>
      <c r="AU144" s="162" t="s">
        <v>85</v>
      </c>
      <c r="AV144" s="14" t="s">
        <v>131</v>
      </c>
      <c r="AW144" s="14" t="s">
        <v>32</v>
      </c>
      <c r="AX144" s="14" t="s">
        <v>83</v>
      </c>
      <c r="AY144" s="162" t="s">
        <v>132</v>
      </c>
    </row>
    <row r="145" spans="2:65" s="11" customFormat="1" ht="25.95" customHeight="1">
      <c r="B145" s="119"/>
      <c r="D145" s="120" t="s">
        <v>75</v>
      </c>
      <c r="E145" s="121" t="s">
        <v>145</v>
      </c>
      <c r="F145" s="121" t="s">
        <v>146</v>
      </c>
      <c r="I145" s="122"/>
      <c r="J145" s="123">
        <f>BK145</f>
        <v>0</v>
      </c>
      <c r="L145" s="119"/>
      <c r="M145" s="124"/>
      <c r="P145" s="125">
        <f>P146+P168+P199+P212+P282+P313+P325</f>
        <v>0</v>
      </c>
      <c r="R145" s="125">
        <f>R146+R168+R199+R212+R282+R313+R325</f>
        <v>139.43596958999998</v>
      </c>
      <c r="T145" s="126">
        <f>T146+T168+T199+T212+T282+T313+T325</f>
        <v>125.578451</v>
      </c>
      <c r="AR145" s="120" t="s">
        <v>83</v>
      </c>
      <c r="AT145" s="127" t="s">
        <v>75</v>
      </c>
      <c r="AU145" s="127" t="s">
        <v>76</v>
      </c>
      <c r="AY145" s="120" t="s">
        <v>132</v>
      </c>
      <c r="BK145" s="128">
        <f>BK146+BK168+BK199+BK212+BK282+BK313+BK325</f>
        <v>0</v>
      </c>
    </row>
    <row r="146" spans="2:65" s="11" customFormat="1" ht="22.95" customHeight="1">
      <c r="B146" s="119"/>
      <c r="D146" s="120" t="s">
        <v>75</v>
      </c>
      <c r="E146" s="129" t="s">
        <v>83</v>
      </c>
      <c r="F146" s="129" t="s">
        <v>147</v>
      </c>
      <c r="I146" s="122"/>
      <c r="J146" s="130">
        <f>BK146</f>
        <v>0</v>
      </c>
      <c r="L146" s="119"/>
      <c r="M146" s="124"/>
      <c r="P146" s="125">
        <f>SUM(P147:P167)</f>
        <v>0</v>
      </c>
      <c r="R146" s="125">
        <f>SUM(R147:R167)</f>
        <v>0</v>
      </c>
      <c r="T146" s="126">
        <f>SUM(T147:T167)</f>
        <v>0</v>
      </c>
      <c r="AR146" s="120" t="s">
        <v>83</v>
      </c>
      <c r="AT146" s="127" t="s">
        <v>75</v>
      </c>
      <c r="AU146" s="127" t="s">
        <v>83</v>
      </c>
      <c r="AY146" s="120" t="s">
        <v>132</v>
      </c>
      <c r="BK146" s="128">
        <f>SUM(BK147:BK167)</f>
        <v>0</v>
      </c>
    </row>
    <row r="147" spans="2:65" s="1" customFormat="1" ht="33" customHeight="1">
      <c r="B147" s="31"/>
      <c r="C147" s="131" t="s">
        <v>85</v>
      </c>
      <c r="D147" s="131" t="s">
        <v>135</v>
      </c>
      <c r="E147" s="132" t="s">
        <v>148</v>
      </c>
      <c r="F147" s="133" t="s">
        <v>149</v>
      </c>
      <c r="G147" s="134" t="s">
        <v>150</v>
      </c>
      <c r="H147" s="135">
        <v>18</v>
      </c>
      <c r="I147" s="136"/>
      <c r="J147" s="137">
        <f>ROUND(I147*H147,2)</f>
        <v>0</v>
      </c>
      <c r="K147" s="133" t="s">
        <v>151</v>
      </c>
      <c r="L147" s="31"/>
      <c r="M147" s="138" t="s">
        <v>1</v>
      </c>
      <c r="N147" s="139" t="s">
        <v>41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131</v>
      </c>
      <c r="AT147" s="142" t="s">
        <v>135</v>
      </c>
      <c r="AU147" s="142" t="s">
        <v>85</v>
      </c>
      <c r="AY147" s="16" t="s">
        <v>132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6" t="s">
        <v>83</v>
      </c>
      <c r="BK147" s="143">
        <f>ROUND(I147*H147,2)</f>
        <v>0</v>
      </c>
      <c r="BL147" s="16" t="s">
        <v>131</v>
      </c>
      <c r="BM147" s="142" t="s">
        <v>152</v>
      </c>
    </row>
    <row r="148" spans="2:65" s="1" customFormat="1" ht="28.8">
      <c r="B148" s="31"/>
      <c r="D148" s="144" t="s">
        <v>140</v>
      </c>
      <c r="F148" s="145" t="s">
        <v>153</v>
      </c>
      <c r="I148" s="146"/>
      <c r="L148" s="31"/>
      <c r="M148" s="147"/>
      <c r="T148" s="55"/>
      <c r="AT148" s="16" t="s">
        <v>140</v>
      </c>
      <c r="AU148" s="16" t="s">
        <v>85</v>
      </c>
    </row>
    <row r="149" spans="2:65" s="12" customFormat="1" ht="20.399999999999999">
      <c r="B149" s="148"/>
      <c r="D149" s="144" t="s">
        <v>141</v>
      </c>
      <c r="E149" s="149" t="s">
        <v>1</v>
      </c>
      <c r="F149" s="150" t="s">
        <v>154</v>
      </c>
      <c r="H149" s="149" t="s">
        <v>1</v>
      </c>
      <c r="I149" s="151"/>
      <c r="L149" s="148"/>
      <c r="M149" s="152"/>
      <c r="T149" s="153"/>
      <c r="AT149" s="149" t="s">
        <v>141</v>
      </c>
      <c r="AU149" s="149" t="s">
        <v>85</v>
      </c>
      <c r="AV149" s="12" t="s">
        <v>83</v>
      </c>
      <c r="AW149" s="12" t="s">
        <v>32</v>
      </c>
      <c r="AX149" s="12" t="s">
        <v>76</v>
      </c>
      <c r="AY149" s="149" t="s">
        <v>132</v>
      </c>
    </row>
    <row r="150" spans="2:65" s="13" customFormat="1">
      <c r="B150" s="154"/>
      <c r="D150" s="144" t="s">
        <v>141</v>
      </c>
      <c r="E150" s="155" t="s">
        <v>1</v>
      </c>
      <c r="F150" s="156" t="s">
        <v>155</v>
      </c>
      <c r="H150" s="157">
        <v>18</v>
      </c>
      <c r="I150" s="158"/>
      <c r="L150" s="154"/>
      <c r="M150" s="159"/>
      <c r="T150" s="160"/>
      <c r="AT150" s="155" t="s">
        <v>141</v>
      </c>
      <c r="AU150" s="155" t="s">
        <v>85</v>
      </c>
      <c r="AV150" s="13" t="s">
        <v>85</v>
      </c>
      <c r="AW150" s="13" t="s">
        <v>32</v>
      </c>
      <c r="AX150" s="13" t="s">
        <v>76</v>
      </c>
      <c r="AY150" s="155" t="s">
        <v>132</v>
      </c>
    </row>
    <row r="151" spans="2:65" s="14" customFormat="1">
      <c r="B151" s="161"/>
      <c r="D151" s="144" t="s">
        <v>141</v>
      </c>
      <c r="E151" s="162" t="s">
        <v>1</v>
      </c>
      <c r="F151" s="163" t="s">
        <v>144</v>
      </c>
      <c r="H151" s="164">
        <v>18</v>
      </c>
      <c r="I151" s="165"/>
      <c r="L151" s="161"/>
      <c r="M151" s="166"/>
      <c r="T151" s="167"/>
      <c r="AT151" s="162" t="s">
        <v>141</v>
      </c>
      <c r="AU151" s="162" t="s">
        <v>85</v>
      </c>
      <c r="AV151" s="14" t="s">
        <v>131</v>
      </c>
      <c r="AW151" s="14" t="s">
        <v>32</v>
      </c>
      <c r="AX151" s="14" t="s">
        <v>83</v>
      </c>
      <c r="AY151" s="162" t="s">
        <v>132</v>
      </c>
    </row>
    <row r="152" spans="2:65" s="1" customFormat="1" ht="37.950000000000003" customHeight="1">
      <c r="B152" s="31"/>
      <c r="C152" s="131" t="s">
        <v>156</v>
      </c>
      <c r="D152" s="131" t="s">
        <v>135</v>
      </c>
      <c r="E152" s="132" t="s">
        <v>157</v>
      </c>
      <c r="F152" s="133" t="s">
        <v>158</v>
      </c>
      <c r="G152" s="134" t="s">
        <v>150</v>
      </c>
      <c r="H152" s="135">
        <v>18</v>
      </c>
      <c r="I152" s="136"/>
      <c r="J152" s="137">
        <f>ROUND(I152*H152,2)</f>
        <v>0</v>
      </c>
      <c r="K152" s="133" t="s">
        <v>151</v>
      </c>
      <c r="L152" s="31"/>
      <c r="M152" s="138" t="s">
        <v>1</v>
      </c>
      <c r="N152" s="139" t="s">
        <v>41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131</v>
      </c>
      <c r="AT152" s="142" t="s">
        <v>135</v>
      </c>
      <c r="AU152" s="142" t="s">
        <v>85</v>
      </c>
      <c r="AY152" s="16" t="s">
        <v>132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6" t="s">
        <v>83</v>
      </c>
      <c r="BK152" s="143">
        <f>ROUND(I152*H152,2)</f>
        <v>0</v>
      </c>
      <c r="BL152" s="16" t="s">
        <v>131</v>
      </c>
      <c r="BM152" s="142" t="s">
        <v>159</v>
      </c>
    </row>
    <row r="153" spans="2:65" s="1" customFormat="1" ht="38.4">
      <c r="B153" s="31"/>
      <c r="D153" s="144" t="s">
        <v>140</v>
      </c>
      <c r="F153" s="145" t="s">
        <v>160</v>
      </c>
      <c r="I153" s="146"/>
      <c r="L153" s="31"/>
      <c r="M153" s="147"/>
      <c r="T153" s="55"/>
      <c r="AT153" s="16" t="s">
        <v>140</v>
      </c>
      <c r="AU153" s="16" t="s">
        <v>85</v>
      </c>
    </row>
    <row r="154" spans="2:65" s="12" customFormat="1" ht="20.399999999999999">
      <c r="B154" s="148"/>
      <c r="D154" s="144" t="s">
        <v>141</v>
      </c>
      <c r="E154" s="149" t="s">
        <v>1</v>
      </c>
      <c r="F154" s="150" t="s">
        <v>161</v>
      </c>
      <c r="H154" s="149" t="s">
        <v>1</v>
      </c>
      <c r="I154" s="151"/>
      <c r="L154" s="148"/>
      <c r="M154" s="152"/>
      <c r="T154" s="153"/>
      <c r="AT154" s="149" t="s">
        <v>141</v>
      </c>
      <c r="AU154" s="149" t="s">
        <v>85</v>
      </c>
      <c r="AV154" s="12" t="s">
        <v>83</v>
      </c>
      <c r="AW154" s="12" t="s">
        <v>32</v>
      </c>
      <c r="AX154" s="12" t="s">
        <v>76</v>
      </c>
      <c r="AY154" s="149" t="s">
        <v>132</v>
      </c>
    </row>
    <row r="155" spans="2:65" s="13" customFormat="1">
      <c r="B155" s="154"/>
      <c r="D155" s="144" t="s">
        <v>141</v>
      </c>
      <c r="E155" s="155" t="s">
        <v>1</v>
      </c>
      <c r="F155" s="156" t="s">
        <v>155</v>
      </c>
      <c r="H155" s="157">
        <v>18</v>
      </c>
      <c r="I155" s="158"/>
      <c r="L155" s="154"/>
      <c r="M155" s="159"/>
      <c r="T155" s="160"/>
      <c r="AT155" s="155" t="s">
        <v>141</v>
      </c>
      <c r="AU155" s="155" t="s">
        <v>85</v>
      </c>
      <c r="AV155" s="13" t="s">
        <v>85</v>
      </c>
      <c r="AW155" s="13" t="s">
        <v>32</v>
      </c>
      <c r="AX155" s="13" t="s">
        <v>76</v>
      </c>
      <c r="AY155" s="155" t="s">
        <v>132</v>
      </c>
    </row>
    <row r="156" spans="2:65" s="14" customFormat="1">
      <c r="B156" s="161"/>
      <c r="D156" s="144" t="s">
        <v>141</v>
      </c>
      <c r="E156" s="162" t="s">
        <v>1</v>
      </c>
      <c r="F156" s="163" t="s">
        <v>144</v>
      </c>
      <c r="H156" s="164">
        <v>18</v>
      </c>
      <c r="I156" s="165"/>
      <c r="L156" s="161"/>
      <c r="M156" s="166"/>
      <c r="T156" s="167"/>
      <c r="AT156" s="162" t="s">
        <v>141</v>
      </c>
      <c r="AU156" s="162" t="s">
        <v>85</v>
      </c>
      <c r="AV156" s="14" t="s">
        <v>131</v>
      </c>
      <c r="AW156" s="14" t="s">
        <v>32</v>
      </c>
      <c r="AX156" s="14" t="s">
        <v>83</v>
      </c>
      <c r="AY156" s="162" t="s">
        <v>132</v>
      </c>
    </row>
    <row r="157" spans="2:65" s="1" customFormat="1" ht="37.950000000000003" customHeight="1">
      <c r="B157" s="31"/>
      <c r="C157" s="131" t="s">
        <v>131</v>
      </c>
      <c r="D157" s="131" t="s">
        <v>135</v>
      </c>
      <c r="E157" s="132" t="s">
        <v>162</v>
      </c>
      <c r="F157" s="133" t="s">
        <v>163</v>
      </c>
      <c r="G157" s="134" t="s">
        <v>150</v>
      </c>
      <c r="H157" s="135">
        <v>360</v>
      </c>
      <c r="I157" s="136"/>
      <c r="J157" s="137">
        <f>ROUND(I157*H157,2)</f>
        <v>0</v>
      </c>
      <c r="K157" s="133" t="s">
        <v>151</v>
      </c>
      <c r="L157" s="31"/>
      <c r="M157" s="138" t="s">
        <v>1</v>
      </c>
      <c r="N157" s="139" t="s">
        <v>41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131</v>
      </c>
      <c r="AT157" s="142" t="s">
        <v>135</v>
      </c>
      <c r="AU157" s="142" t="s">
        <v>85</v>
      </c>
      <c r="AY157" s="16" t="s">
        <v>132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6" t="s">
        <v>83</v>
      </c>
      <c r="BK157" s="143">
        <f>ROUND(I157*H157,2)</f>
        <v>0</v>
      </c>
      <c r="BL157" s="16" t="s">
        <v>131</v>
      </c>
      <c r="BM157" s="142" t="s">
        <v>164</v>
      </c>
    </row>
    <row r="158" spans="2:65" s="1" customFormat="1" ht="48">
      <c r="B158" s="31"/>
      <c r="D158" s="144" t="s">
        <v>140</v>
      </c>
      <c r="F158" s="145" t="s">
        <v>165</v>
      </c>
      <c r="I158" s="146"/>
      <c r="L158" s="31"/>
      <c r="M158" s="147"/>
      <c r="T158" s="55"/>
      <c r="AT158" s="16" t="s">
        <v>140</v>
      </c>
      <c r="AU158" s="16" t="s">
        <v>85</v>
      </c>
    </row>
    <row r="159" spans="2:65" s="12" customFormat="1">
      <c r="B159" s="148"/>
      <c r="D159" s="144" t="s">
        <v>141</v>
      </c>
      <c r="E159" s="149" t="s">
        <v>1</v>
      </c>
      <c r="F159" s="150" t="s">
        <v>166</v>
      </c>
      <c r="H159" s="149" t="s">
        <v>1</v>
      </c>
      <c r="I159" s="151"/>
      <c r="L159" s="148"/>
      <c r="M159" s="152"/>
      <c r="T159" s="153"/>
      <c r="AT159" s="149" t="s">
        <v>141</v>
      </c>
      <c r="AU159" s="149" t="s">
        <v>85</v>
      </c>
      <c r="AV159" s="12" t="s">
        <v>83</v>
      </c>
      <c r="AW159" s="12" t="s">
        <v>32</v>
      </c>
      <c r="AX159" s="12" t="s">
        <v>76</v>
      </c>
      <c r="AY159" s="149" t="s">
        <v>132</v>
      </c>
    </row>
    <row r="160" spans="2:65" s="13" customFormat="1">
      <c r="B160" s="154"/>
      <c r="D160" s="144" t="s">
        <v>141</v>
      </c>
      <c r="E160" s="155" t="s">
        <v>1</v>
      </c>
      <c r="F160" s="156" t="s">
        <v>167</v>
      </c>
      <c r="H160" s="157">
        <v>360</v>
      </c>
      <c r="I160" s="158"/>
      <c r="L160" s="154"/>
      <c r="M160" s="159"/>
      <c r="T160" s="160"/>
      <c r="AT160" s="155" t="s">
        <v>141</v>
      </c>
      <c r="AU160" s="155" t="s">
        <v>85</v>
      </c>
      <c r="AV160" s="13" t="s">
        <v>85</v>
      </c>
      <c r="AW160" s="13" t="s">
        <v>32</v>
      </c>
      <c r="AX160" s="13" t="s">
        <v>76</v>
      </c>
      <c r="AY160" s="155" t="s">
        <v>132</v>
      </c>
    </row>
    <row r="161" spans="2:65" s="14" customFormat="1">
      <c r="B161" s="161"/>
      <c r="D161" s="144" t="s">
        <v>141</v>
      </c>
      <c r="E161" s="162" t="s">
        <v>1</v>
      </c>
      <c r="F161" s="163" t="s">
        <v>144</v>
      </c>
      <c r="H161" s="164">
        <v>360</v>
      </c>
      <c r="I161" s="165"/>
      <c r="L161" s="161"/>
      <c r="M161" s="166"/>
      <c r="T161" s="167"/>
      <c r="AT161" s="162" t="s">
        <v>141</v>
      </c>
      <c r="AU161" s="162" t="s">
        <v>85</v>
      </c>
      <c r="AV161" s="14" t="s">
        <v>131</v>
      </c>
      <c r="AW161" s="14" t="s">
        <v>32</v>
      </c>
      <c r="AX161" s="14" t="s">
        <v>83</v>
      </c>
      <c r="AY161" s="162" t="s">
        <v>132</v>
      </c>
    </row>
    <row r="162" spans="2:65" s="1" customFormat="1" ht="33" customHeight="1">
      <c r="B162" s="31"/>
      <c r="C162" s="131" t="s">
        <v>168</v>
      </c>
      <c r="D162" s="131" t="s">
        <v>135</v>
      </c>
      <c r="E162" s="132" t="s">
        <v>169</v>
      </c>
      <c r="F162" s="133" t="s">
        <v>170</v>
      </c>
      <c r="G162" s="134" t="s">
        <v>171</v>
      </c>
      <c r="H162" s="135">
        <v>32.4</v>
      </c>
      <c r="I162" s="136"/>
      <c r="J162" s="137">
        <f>ROUND(I162*H162,2)</f>
        <v>0</v>
      </c>
      <c r="K162" s="133" t="s">
        <v>151</v>
      </c>
      <c r="L162" s="31"/>
      <c r="M162" s="138" t="s">
        <v>1</v>
      </c>
      <c r="N162" s="139" t="s">
        <v>41</v>
      </c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AR162" s="142" t="s">
        <v>131</v>
      </c>
      <c r="AT162" s="142" t="s">
        <v>135</v>
      </c>
      <c r="AU162" s="142" t="s">
        <v>85</v>
      </c>
      <c r="AY162" s="16" t="s">
        <v>132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6" t="s">
        <v>83</v>
      </c>
      <c r="BK162" s="143">
        <f>ROUND(I162*H162,2)</f>
        <v>0</v>
      </c>
      <c r="BL162" s="16" t="s">
        <v>131</v>
      </c>
      <c r="BM162" s="142" t="s">
        <v>172</v>
      </c>
    </row>
    <row r="163" spans="2:65" s="1" customFormat="1" ht="28.8">
      <c r="B163" s="31"/>
      <c r="D163" s="144" t="s">
        <v>140</v>
      </c>
      <c r="F163" s="145" t="s">
        <v>173</v>
      </c>
      <c r="I163" s="146"/>
      <c r="L163" s="31"/>
      <c r="M163" s="147"/>
      <c r="T163" s="55"/>
      <c r="AT163" s="16" t="s">
        <v>140</v>
      </c>
      <c r="AU163" s="16" t="s">
        <v>85</v>
      </c>
    </row>
    <row r="164" spans="2:65" s="13" customFormat="1">
      <c r="B164" s="154"/>
      <c r="D164" s="144" t="s">
        <v>141</v>
      </c>
      <c r="E164" s="155" t="s">
        <v>1</v>
      </c>
      <c r="F164" s="156" t="s">
        <v>174</v>
      </c>
      <c r="H164" s="157">
        <v>32.4</v>
      </c>
      <c r="I164" s="158"/>
      <c r="L164" s="154"/>
      <c r="M164" s="159"/>
      <c r="T164" s="160"/>
      <c r="AT164" s="155" t="s">
        <v>141</v>
      </c>
      <c r="AU164" s="155" t="s">
        <v>85</v>
      </c>
      <c r="AV164" s="13" t="s">
        <v>85</v>
      </c>
      <c r="AW164" s="13" t="s">
        <v>32</v>
      </c>
      <c r="AX164" s="13" t="s">
        <v>76</v>
      </c>
      <c r="AY164" s="155" t="s">
        <v>132</v>
      </c>
    </row>
    <row r="165" spans="2:65" s="14" customFormat="1">
      <c r="B165" s="161"/>
      <c r="D165" s="144" t="s">
        <v>141</v>
      </c>
      <c r="E165" s="162" t="s">
        <v>1</v>
      </c>
      <c r="F165" s="163" t="s">
        <v>144</v>
      </c>
      <c r="H165" s="164">
        <v>32.4</v>
      </c>
      <c r="I165" s="165"/>
      <c r="L165" s="161"/>
      <c r="M165" s="166"/>
      <c r="T165" s="167"/>
      <c r="AT165" s="162" t="s">
        <v>141</v>
      </c>
      <c r="AU165" s="162" t="s">
        <v>85</v>
      </c>
      <c r="AV165" s="14" t="s">
        <v>131</v>
      </c>
      <c r="AW165" s="14" t="s">
        <v>32</v>
      </c>
      <c r="AX165" s="14" t="s">
        <v>83</v>
      </c>
      <c r="AY165" s="162" t="s">
        <v>132</v>
      </c>
    </row>
    <row r="166" spans="2:65" s="1" customFormat="1" ht="16.5" customHeight="1">
      <c r="B166" s="31"/>
      <c r="C166" s="131" t="s">
        <v>175</v>
      </c>
      <c r="D166" s="131" t="s">
        <v>135</v>
      </c>
      <c r="E166" s="132" t="s">
        <v>176</v>
      </c>
      <c r="F166" s="133" t="s">
        <v>177</v>
      </c>
      <c r="G166" s="134" t="s">
        <v>150</v>
      </c>
      <c r="H166" s="135">
        <v>18</v>
      </c>
      <c r="I166" s="136"/>
      <c r="J166" s="137">
        <f>ROUND(I166*H166,2)</f>
        <v>0</v>
      </c>
      <c r="K166" s="133" t="s">
        <v>151</v>
      </c>
      <c r="L166" s="31"/>
      <c r="M166" s="138" t="s">
        <v>1</v>
      </c>
      <c r="N166" s="139" t="s">
        <v>41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AR166" s="142" t="s">
        <v>131</v>
      </c>
      <c r="AT166" s="142" t="s">
        <v>135</v>
      </c>
      <c r="AU166" s="142" t="s">
        <v>85</v>
      </c>
      <c r="AY166" s="16" t="s">
        <v>132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6" t="s">
        <v>83</v>
      </c>
      <c r="BK166" s="143">
        <f>ROUND(I166*H166,2)</f>
        <v>0</v>
      </c>
      <c r="BL166" s="16" t="s">
        <v>131</v>
      </c>
      <c r="BM166" s="142" t="s">
        <v>178</v>
      </c>
    </row>
    <row r="167" spans="2:65" s="1" customFormat="1" ht="19.2">
      <c r="B167" s="31"/>
      <c r="D167" s="144" t="s">
        <v>140</v>
      </c>
      <c r="F167" s="145" t="s">
        <v>179</v>
      </c>
      <c r="I167" s="146"/>
      <c r="L167" s="31"/>
      <c r="M167" s="147"/>
      <c r="T167" s="55"/>
      <c r="AT167" s="16" t="s">
        <v>140</v>
      </c>
      <c r="AU167" s="16" t="s">
        <v>85</v>
      </c>
    </row>
    <row r="168" spans="2:65" s="11" customFormat="1" ht="22.95" customHeight="1">
      <c r="B168" s="119"/>
      <c r="D168" s="120" t="s">
        <v>75</v>
      </c>
      <c r="E168" s="129" t="s">
        <v>85</v>
      </c>
      <c r="F168" s="129" t="s">
        <v>180</v>
      </c>
      <c r="I168" s="122"/>
      <c r="J168" s="130">
        <f>BK168</f>
        <v>0</v>
      </c>
      <c r="L168" s="119"/>
      <c r="M168" s="124"/>
      <c r="P168" s="125">
        <f>SUM(P169:P198)</f>
        <v>0</v>
      </c>
      <c r="R168" s="125">
        <f>SUM(R169:R198)</f>
        <v>92.90839858999999</v>
      </c>
      <c r="T168" s="126">
        <f>SUM(T169:T198)</f>
        <v>0</v>
      </c>
      <c r="AR168" s="120" t="s">
        <v>83</v>
      </c>
      <c r="AT168" s="127" t="s">
        <v>75</v>
      </c>
      <c r="AU168" s="127" t="s">
        <v>83</v>
      </c>
      <c r="AY168" s="120" t="s">
        <v>132</v>
      </c>
      <c r="BK168" s="128">
        <f>SUM(BK169:BK198)</f>
        <v>0</v>
      </c>
    </row>
    <row r="169" spans="2:65" s="1" customFormat="1" ht="24.15" customHeight="1">
      <c r="B169" s="31"/>
      <c r="C169" s="131" t="s">
        <v>181</v>
      </c>
      <c r="D169" s="131" t="s">
        <v>135</v>
      </c>
      <c r="E169" s="132" t="s">
        <v>182</v>
      </c>
      <c r="F169" s="133" t="s">
        <v>183</v>
      </c>
      <c r="G169" s="134" t="s">
        <v>150</v>
      </c>
      <c r="H169" s="135">
        <v>5.6020000000000003</v>
      </c>
      <c r="I169" s="136"/>
      <c r="J169" s="137">
        <f>ROUND(I169*H169,2)</f>
        <v>0</v>
      </c>
      <c r="K169" s="133" t="s">
        <v>151</v>
      </c>
      <c r="L169" s="31"/>
      <c r="M169" s="138" t="s">
        <v>1</v>
      </c>
      <c r="N169" s="139" t="s">
        <v>41</v>
      </c>
      <c r="P169" s="140">
        <f>O169*H169</f>
        <v>0</v>
      </c>
      <c r="Q169" s="140">
        <v>2.5018699999999998</v>
      </c>
      <c r="R169" s="140">
        <f>Q169*H169</f>
        <v>14.015475739999999</v>
      </c>
      <c r="S169" s="140">
        <v>0</v>
      </c>
      <c r="T169" s="141">
        <f>S169*H169</f>
        <v>0</v>
      </c>
      <c r="AR169" s="142" t="s">
        <v>131</v>
      </c>
      <c r="AT169" s="142" t="s">
        <v>135</v>
      </c>
      <c r="AU169" s="142" t="s">
        <v>85</v>
      </c>
      <c r="AY169" s="16" t="s">
        <v>132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6" t="s">
        <v>83</v>
      </c>
      <c r="BK169" s="143">
        <f>ROUND(I169*H169,2)</f>
        <v>0</v>
      </c>
      <c r="BL169" s="16" t="s">
        <v>131</v>
      </c>
      <c r="BM169" s="142" t="s">
        <v>184</v>
      </c>
    </row>
    <row r="170" spans="2:65" s="1" customFormat="1" ht="19.2">
      <c r="B170" s="31"/>
      <c r="D170" s="144" t="s">
        <v>140</v>
      </c>
      <c r="F170" s="145" t="s">
        <v>185</v>
      </c>
      <c r="I170" s="146"/>
      <c r="L170" s="31"/>
      <c r="M170" s="147"/>
      <c r="T170" s="55"/>
      <c r="AT170" s="16" t="s">
        <v>140</v>
      </c>
      <c r="AU170" s="16" t="s">
        <v>85</v>
      </c>
    </row>
    <row r="171" spans="2:65" s="12" customFormat="1">
      <c r="B171" s="148"/>
      <c r="D171" s="144" t="s">
        <v>141</v>
      </c>
      <c r="E171" s="149" t="s">
        <v>1</v>
      </c>
      <c r="F171" s="150" t="s">
        <v>186</v>
      </c>
      <c r="H171" s="149" t="s">
        <v>1</v>
      </c>
      <c r="I171" s="151"/>
      <c r="L171" s="148"/>
      <c r="M171" s="152"/>
      <c r="T171" s="153"/>
      <c r="AT171" s="149" t="s">
        <v>141</v>
      </c>
      <c r="AU171" s="149" t="s">
        <v>85</v>
      </c>
      <c r="AV171" s="12" t="s">
        <v>83</v>
      </c>
      <c r="AW171" s="12" t="s">
        <v>32</v>
      </c>
      <c r="AX171" s="12" t="s">
        <v>76</v>
      </c>
      <c r="AY171" s="149" t="s">
        <v>132</v>
      </c>
    </row>
    <row r="172" spans="2:65" s="13" customFormat="1">
      <c r="B172" s="154"/>
      <c r="D172" s="144" t="s">
        <v>141</v>
      </c>
      <c r="E172" s="155" t="s">
        <v>1</v>
      </c>
      <c r="F172" s="156" t="s">
        <v>187</v>
      </c>
      <c r="H172" s="157">
        <v>5.6020000000000003</v>
      </c>
      <c r="I172" s="158"/>
      <c r="L172" s="154"/>
      <c r="M172" s="159"/>
      <c r="T172" s="160"/>
      <c r="AT172" s="155" t="s">
        <v>141</v>
      </c>
      <c r="AU172" s="155" t="s">
        <v>85</v>
      </c>
      <c r="AV172" s="13" t="s">
        <v>85</v>
      </c>
      <c r="AW172" s="13" t="s">
        <v>32</v>
      </c>
      <c r="AX172" s="13" t="s">
        <v>76</v>
      </c>
      <c r="AY172" s="155" t="s">
        <v>132</v>
      </c>
    </row>
    <row r="173" spans="2:65" s="14" customFormat="1">
      <c r="B173" s="161"/>
      <c r="D173" s="144" t="s">
        <v>141</v>
      </c>
      <c r="E173" s="162" t="s">
        <v>1</v>
      </c>
      <c r="F173" s="163" t="s">
        <v>144</v>
      </c>
      <c r="H173" s="164">
        <v>5.6020000000000003</v>
      </c>
      <c r="I173" s="165"/>
      <c r="L173" s="161"/>
      <c r="M173" s="166"/>
      <c r="T173" s="167"/>
      <c r="AT173" s="162" t="s">
        <v>141</v>
      </c>
      <c r="AU173" s="162" t="s">
        <v>85</v>
      </c>
      <c r="AV173" s="14" t="s">
        <v>131</v>
      </c>
      <c r="AW173" s="14" t="s">
        <v>32</v>
      </c>
      <c r="AX173" s="14" t="s">
        <v>83</v>
      </c>
      <c r="AY173" s="162" t="s">
        <v>132</v>
      </c>
    </row>
    <row r="174" spans="2:65" s="1" customFormat="1" ht="16.5" customHeight="1">
      <c r="B174" s="31"/>
      <c r="C174" s="131" t="s">
        <v>188</v>
      </c>
      <c r="D174" s="131" t="s">
        <v>135</v>
      </c>
      <c r="E174" s="132" t="s">
        <v>189</v>
      </c>
      <c r="F174" s="133" t="s">
        <v>190</v>
      </c>
      <c r="G174" s="134" t="s">
        <v>191</v>
      </c>
      <c r="H174" s="135">
        <v>4.484</v>
      </c>
      <c r="I174" s="136"/>
      <c r="J174" s="137">
        <f>ROUND(I174*H174,2)</f>
        <v>0</v>
      </c>
      <c r="K174" s="133" t="s">
        <v>151</v>
      </c>
      <c r="L174" s="31"/>
      <c r="M174" s="138" t="s">
        <v>1</v>
      </c>
      <c r="N174" s="139" t="s">
        <v>41</v>
      </c>
      <c r="P174" s="140">
        <f>O174*H174</f>
        <v>0</v>
      </c>
      <c r="Q174" s="140">
        <v>2.9399999999999999E-3</v>
      </c>
      <c r="R174" s="140">
        <f>Q174*H174</f>
        <v>1.3182959999999999E-2</v>
      </c>
      <c r="S174" s="140">
        <v>0</v>
      </c>
      <c r="T174" s="141">
        <f>S174*H174</f>
        <v>0</v>
      </c>
      <c r="AR174" s="142" t="s">
        <v>131</v>
      </c>
      <c r="AT174" s="142" t="s">
        <v>135</v>
      </c>
      <c r="AU174" s="142" t="s">
        <v>85</v>
      </c>
      <c r="AY174" s="16" t="s">
        <v>132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6" t="s">
        <v>83</v>
      </c>
      <c r="BK174" s="143">
        <f>ROUND(I174*H174,2)</f>
        <v>0</v>
      </c>
      <c r="BL174" s="16" t="s">
        <v>131</v>
      </c>
      <c r="BM174" s="142" t="s">
        <v>192</v>
      </c>
    </row>
    <row r="175" spans="2:65" s="1" customFormat="1">
      <c r="B175" s="31"/>
      <c r="D175" s="144" t="s">
        <v>140</v>
      </c>
      <c r="F175" s="145" t="s">
        <v>193</v>
      </c>
      <c r="I175" s="146"/>
      <c r="L175" s="31"/>
      <c r="M175" s="147"/>
      <c r="T175" s="55"/>
      <c r="AT175" s="16" t="s">
        <v>140</v>
      </c>
      <c r="AU175" s="16" t="s">
        <v>85</v>
      </c>
    </row>
    <row r="176" spans="2:65" s="12" customFormat="1">
      <c r="B176" s="148"/>
      <c r="D176" s="144" t="s">
        <v>141</v>
      </c>
      <c r="E176" s="149" t="s">
        <v>1</v>
      </c>
      <c r="F176" s="150" t="s">
        <v>194</v>
      </c>
      <c r="H176" s="149" t="s">
        <v>1</v>
      </c>
      <c r="I176" s="151"/>
      <c r="L176" s="148"/>
      <c r="M176" s="152"/>
      <c r="T176" s="153"/>
      <c r="AT176" s="149" t="s">
        <v>141</v>
      </c>
      <c r="AU176" s="149" t="s">
        <v>85</v>
      </c>
      <c r="AV176" s="12" t="s">
        <v>83</v>
      </c>
      <c r="AW176" s="12" t="s">
        <v>32</v>
      </c>
      <c r="AX176" s="12" t="s">
        <v>76</v>
      </c>
      <c r="AY176" s="149" t="s">
        <v>132</v>
      </c>
    </row>
    <row r="177" spans="2:65" s="12" customFormat="1">
      <c r="B177" s="148"/>
      <c r="D177" s="144" t="s">
        <v>141</v>
      </c>
      <c r="E177" s="149" t="s">
        <v>1</v>
      </c>
      <c r="F177" s="150" t="s">
        <v>186</v>
      </c>
      <c r="H177" s="149" t="s">
        <v>1</v>
      </c>
      <c r="I177" s="151"/>
      <c r="L177" s="148"/>
      <c r="M177" s="152"/>
      <c r="T177" s="153"/>
      <c r="AT177" s="149" t="s">
        <v>141</v>
      </c>
      <c r="AU177" s="149" t="s">
        <v>85</v>
      </c>
      <c r="AV177" s="12" t="s">
        <v>83</v>
      </c>
      <c r="AW177" s="12" t="s">
        <v>32</v>
      </c>
      <c r="AX177" s="12" t="s">
        <v>76</v>
      </c>
      <c r="AY177" s="149" t="s">
        <v>132</v>
      </c>
    </row>
    <row r="178" spans="2:65" s="13" customFormat="1">
      <c r="B178" s="154"/>
      <c r="D178" s="144" t="s">
        <v>141</v>
      </c>
      <c r="E178" s="155" t="s">
        <v>1</v>
      </c>
      <c r="F178" s="156" t="s">
        <v>195</v>
      </c>
      <c r="H178" s="157">
        <v>4.484</v>
      </c>
      <c r="I178" s="158"/>
      <c r="L178" s="154"/>
      <c r="M178" s="159"/>
      <c r="T178" s="160"/>
      <c r="AT178" s="155" t="s">
        <v>141</v>
      </c>
      <c r="AU178" s="155" t="s">
        <v>85</v>
      </c>
      <c r="AV178" s="13" t="s">
        <v>85</v>
      </c>
      <c r="AW178" s="13" t="s">
        <v>32</v>
      </c>
      <c r="AX178" s="13" t="s">
        <v>76</v>
      </c>
      <c r="AY178" s="155" t="s">
        <v>132</v>
      </c>
    </row>
    <row r="179" spans="2:65" s="14" customFormat="1">
      <c r="B179" s="161"/>
      <c r="D179" s="144" t="s">
        <v>141</v>
      </c>
      <c r="E179" s="162" t="s">
        <v>1</v>
      </c>
      <c r="F179" s="163" t="s">
        <v>144</v>
      </c>
      <c r="H179" s="164">
        <v>4.484</v>
      </c>
      <c r="I179" s="165"/>
      <c r="L179" s="161"/>
      <c r="M179" s="166"/>
      <c r="T179" s="167"/>
      <c r="AT179" s="162" t="s">
        <v>141</v>
      </c>
      <c r="AU179" s="162" t="s">
        <v>85</v>
      </c>
      <c r="AV179" s="14" t="s">
        <v>131</v>
      </c>
      <c r="AW179" s="14" t="s">
        <v>32</v>
      </c>
      <c r="AX179" s="14" t="s">
        <v>83</v>
      </c>
      <c r="AY179" s="162" t="s">
        <v>132</v>
      </c>
    </row>
    <row r="180" spans="2:65" s="1" customFormat="1" ht="16.5" customHeight="1">
      <c r="B180" s="31"/>
      <c r="C180" s="131" t="s">
        <v>196</v>
      </c>
      <c r="D180" s="131" t="s">
        <v>135</v>
      </c>
      <c r="E180" s="132" t="s">
        <v>197</v>
      </c>
      <c r="F180" s="133" t="s">
        <v>198</v>
      </c>
      <c r="G180" s="134" t="s">
        <v>191</v>
      </c>
      <c r="H180" s="135">
        <v>4.484</v>
      </c>
      <c r="I180" s="136"/>
      <c r="J180" s="137">
        <f>ROUND(I180*H180,2)</f>
        <v>0</v>
      </c>
      <c r="K180" s="133" t="s">
        <v>151</v>
      </c>
      <c r="L180" s="31"/>
      <c r="M180" s="138" t="s">
        <v>1</v>
      </c>
      <c r="N180" s="139" t="s">
        <v>41</v>
      </c>
      <c r="P180" s="140">
        <f>O180*H180</f>
        <v>0</v>
      </c>
      <c r="Q180" s="140">
        <v>0</v>
      </c>
      <c r="R180" s="140">
        <f>Q180*H180</f>
        <v>0</v>
      </c>
      <c r="S180" s="140">
        <v>0</v>
      </c>
      <c r="T180" s="141">
        <f>S180*H180</f>
        <v>0</v>
      </c>
      <c r="AR180" s="142" t="s">
        <v>131</v>
      </c>
      <c r="AT180" s="142" t="s">
        <v>135</v>
      </c>
      <c r="AU180" s="142" t="s">
        <v>85</v>
      </c>
      <c r="AY180" s="16" t="s">
        <v>132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6" t="s">
        <v>83</v>
      </c>
      <c r="BK180" s="143">
        <f>ROUND(I180*H180,2)</f>
        <v>0</v>
      </c>
      <c r="BL180" s="16" t="s">
        <v>131</v>
      </c>
      <c r="BM180" s="142" t="s">
        <v>199</v>
      </c>
    </row>
    <row r="181" spans="2:65" s="1" customFormat="1">
      <c r="B181" s="31"/>
      <c r="D181" s="144" t="s">
        <v>140</v>
      </c>
      <c r="F181" s="145" t="s">
        <v>200</v>
      </c>
      <c r="I181" s="146"/>
      <c r="L181" s="31"/>
      <c r="M181" s="147"/>
      <c r="T181" s="55"/>
      <c r="AT181" s="16" t="s">
        <v>140</v>
      </c>
      <c r="AU181" s="16" t="s">
        <v>85</v>
      </c>
    </row>
    <row r="182" spans="2:65" s="1" customFormat="1" ht="16.5" customHeight="1">
      <c r="B182" s="31"/>
      <c r="C182" s="131" t="s">
        <v>201</v>
      </c>
      <c r="D182" s="131" t="s">
        <v>135</v>
      </c>
      <c r="E182" s="132" t="s">
        <v>202</v>
      </c>
      <c r="F182" s="133" t="s">
        <v>203</v>
      </c>
      <c r="G182" s="134" t="s">
        <v>171</v>
      </c>
      <c r="H182" s="135">
        <v>0.67200000000000004</v>
      </c>
      <c r="I182" s="136"/>
      <c r="J182" s="137">
        <f>ROUND(I182*H182,2)</f>
        <v>0</v>
      </c>
      <c r="K182" s="133" t="s">
        <v>151</v>
      </c>
      <c r="L182" s="31"/>
      <c r="M182" s="138" t="s">
        <v>1</v>
      </c>
      <c r="N182" s="139" t="s">
        <v>41</v>
      </c>
      <c r="P182" s="140">
        <f>O182*H182</f>
        <v>0</v>
      </c>
      <c r="Q182" s="140">
        <v>1.0627700000000002</v>
      </c>
      <c r="R182" s="140">
        <f>Q182*H182</f>
        <v>0.71418144000000017</v>
      </c>
      <c r="S182" s="140">
        <v>0</v>
      </c>
      <c r="T182" s="141">
        <f>S182*H182</f>
        <v>0</v>
      </c>
      <c r="AR182" s="142" t="s">
        <v>131</v>
      </c>
      <c r="AT182" s="142" t="s">
        <v>135</v>
      </c>
      <c r="AU182" s="142" t="s">
        <v>85</v>
      </c>
      <c r="AY182" s="16" t="s">
        <v>132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6" t="s">
        <v>83</v>
      </c>
      <c r="BK182" s="143">
        <f>ROUND(I182*H182,2)</f>
        <v>0</v>
      </c>
      <c r="BL182" s="16" t="s">
        <v>131</v>
      </c>
      <c r="BM182" s="142" t="s">
        <v>204</v>
      </c>
    </row>
    <row r="183" spans="2:65" s="1" customFormat="1">
      <c r="B183" s="31"/>
      <c r="D183" s="144" t="s">
        <v>140</v>
      </c>
      <c r="F183" s="145" t="s">
        <v>205</v>
      </c>
      <c r="I183" s="146"/>
      <c r="L183" s="31"/>
      <c r="M183" s="147"/>
      <c r="T183" s="55"/>
      <c r="AT183" s="16" t="s">
        <v>140</v>
      </c>
      <c r="AU183" s="16" t="s">
        <v>85</v>
      </c>
    </row>
    <row r="184" spans="2:65" s="12" customFormat="1">
      <c r="B184" s="148"/>
      <c r="D184" s="144" t="s">
        <v>141</v>
      </c>
      <c r="E184" s="149" t="s">
        <v>1</v>
      </c>
      <c r="F184" s="150" t="s">
        <v>206</v>
      </c>
      <c r="H184" s="149" t="s">
        <v>1</v>
      </c>
      <c r="I184" s="151"/>
      <c r="L184" s="148"/>
      <c r="M184" s="152"/>
      <c r="T184" s="153"/>
      <c r="AT184" s="149" t="s">
        <v>141</v>
      </c>
      <c r="AU184" s="149" t="s">
        <v>85</v>
      </c>
      <c r="AV184" s="12" t="s">
        <v>83</v>
      </c>
      <c r="AW184" s="12" t="s">
        <v>32</v>
      </c>
      <c r="AX184" s="12" t="s">
        <v>76</v>
      </c>
      <c r="AY184" s="149" t="s">
        <v>132</v>
      </c>
    </row>
    <row r="185" spans="2:65" s="13" customFormat="1">
      <c r="B185" s="154"/>
      <c r="D185" s="144" t="s">
        <v>141</v>
      </c>
      <c r="E185" s="155" t="s">
        <v>1</v>
      </c>
      <c r="F185" s="156" t="s">
        <v>207</v>
      </c>
      <c r="H185" s="157">
        <v>0.67200000000000004</v>
      </c>
      <c r="I185" s="158"/>
      <c r="L185" s="154"/>
      <c r="M185" s="159"/>
      <c r="T185" s="160"/>
      <c r="AT185" s="155" t="s">
        <v>141</v>
      </c>
      <c r="AU185" s="155" t="s">
        <v>85</v>
      </c>
      <c r="AV185" s="13" t="s">
        <v>85</v>
      </c>
      <c r="AW185" s="13" t="s">
        <v>32</v>
      </c>
      <c r="AX185" s="13" t="s">
        <v>76</v>
      </c>
      <c r="AY185" s="155" t="s">
        <v>132</v>
      </c>
    </row>
    <row r="186" spans="2:65" s="14" customFormat="1">
      <c r="B186" s="161"/>
      <c r="D186" s="144" t="s">
        <v>141</v>
      </c>
      <c r="E186" s="162" t="s">
        <v>1</v>
      </c>
      <c r="F186" s="163" t="s">
        <v>144</v>
      </c>
      <c r="H186" s="164">
        <v>0.67200000000000004</v>
      </c>
      <c r="I186" s="165"/>
      <c r="L186" s="161"/>
      <c r="M186" s="166"/>
      <c r="T186" s="167"/>
      <c r="AT186" s="162" t="s">
        <v>141</v>
      </c>
      <c r="AU186" s="162" t="s">
        <v>85</v>
      </c>
      <c r="AV186" s="14" t="s">
        <v>131</v>
      </c>
      <c r="AW186" s="14" t="s">
        <v>32</v>
      </c>
      <c r="AX186" s="14" t="s">
        <v>83</v>
      </c>
      <c r="AY186" s="162" t="s">
        <v>132</v>
      </c>
    </row>
    <row r="187" spans="2:65" s="1" customFormat="1" ht="16.5" customHeight="1">
      <c r="B187" s="31"/>
      <c r="C187" s="131" t="s">
        <v>208</v>
      </c>
      <c r="D187" s="131" t="s">
        <v>135</v>
      </c>
      <c r="E187" s="132" t="s">
        <v>209</v>
      </c>
      <c r="F187" s="133" t="s">
        <v>210</v>
      </c>
      <c r="G187" s="134" t="s">
        <v>150</v>
      </c>
      <c r="H187" s="135">
        <v>31.178999999999998</v>
      </c>
      <c r="I187" s="136"/>
      <c r="J187" s="137">
        <f>ROUND(I187*H187,2)</f>
        <v>0</v>
      </c>
      <c r="K187" s="133" t="s">
        <v>151</v>
      </c>
      <c r="L187" s="31"/>
      <c r="M187" s="138" t="s">
        <v>1</v>
      </c>
      <c r="N187" s="139" t="s">
        <v>41</v>
      </c>
      <c r="P187" s="140">
        <f>O187*H187</f>
        <v>0</v>
      </c>
      <c r="Q187" s="140">
        <v>2.5018699999999998</v>
      </c>
      <c r="R187" s="140">
        <f>Q187*H187</f>
        <v>78.005804729999994</v>
      </c>
      <c r="S187" s="140">
        <v>0</v>
      </c>
      <c r="T187" s="141">
        <f>S187*H187</f>
        <v>0</v>
      </c>
      <c r="AR187" s="142" t="s">
        <v>131</v>
      </c>
      <c r="AT187" s="142" t="s">
        <v>135</v>
      </c>
      <c r="AU187" s="142" t="s">
        <v>85</v>
      </c>
      <c r="AY187" s="16" t="s">
        <v>132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6" t="s">
        <v>83</v>
      </c>
      <c r="BK187" s="143">
        <f>ROUND(I187*H187,2)</f>
        <v>0</v>
      </c>
      <c r="BL187" s="16" t="s">
        <v>131</v>
      </c>
      <c r="BM187" s="142" t="s">
        <v>211</v>
      </c>
    </row>
    <row r="188" spans="2:65" s="1" customFormat="1" ht="19.2">
      <c r="B188" s="31"/>
      <c r="D188" s="144" t="s">
        <v>140</v>
      </c>
      <c r="F188" s="145" t="s">
        <v>212</v>
      </c>
      <c r="I188" s="146"/>
      <c r="L188" s="31"/>
      <c r="M188" s="147"/>
      <c r="T188" s="55"/>
      <c r="AT188" s="16" t="s">
        <v>140</v>
      </c>
      <c r="AU188" s="16" t="s">
        <v>85</v>
      </c>
    </row>
    <row r="189" spans="2:65" s="12" customFormat="1">
      <c r="B189" s="148"/>
      <c r="D189" s="144" t="s">
        <v>141</v>
      </c>
      <c r="E189" s="149" t="s">
        <v>1</v>
      </c>
      <c r="F189" s="150" t="s">
        <v>213</v>
      </c>
      <c r="H189" s="149" t="s">
        <v>1</v>
      </c>
      <c r="I189" s="151"/>
      <c r="L189" s="148"/>
      <c r="M189" s="152"/>
      <c r="T189" s="153"/>
      <c r="AT189" s="149" t="s">
        <v>141</v>
      </c>
      <c r="AU189" s="149" t="s">
        <v>85</v>
      </c>
      <c r="AV189" s="12" t="s">
        <v>83</v>
      </c>
      <c r="AW189" s="12" t="s">
        <v>32</v>
      </c>
      <c r="AX189" s="12" t="s">
        <v>76</v>
      </c>
      <c r="AY189" s="149" t="s">
        <v>132</v>
      </c>
    </row>
    <row r="190" spans="2:65" s="13" customFormat="1">
      <c r="B190" s="154"/>
      <c r="D190" s="144" t="s">
        <v>141</v>
      </c>
      <c r="E190" s="155" t="s">
        <v>1</v>
      </c>
      <c r="F190" s="156" t="s">
        <v>214</v>
      </c>
      <c r="H190" s="157">
        <v>31.178999999999998</v>
      </c>
      <c r="I190" s="158"/>
      <c r="L190" s="154"/>
      <c r="M190" s="159"/>
      <c r="T190" s="160"/>
      <c r="AT190" s="155" t="s">
        <v>141</v>
      </c>
      <c r="AU190" s="155" t="s">
        <v>85</v>
      </c>
      <c r="AV190" s="13" t="s">
        <v>85</v>
      </c>
      <c r="AW190" s="13" t="s">
        <v>32</v>
      </c>
      <c r="AX190" s="13" t="s">
        <v>76</v>
      </c>
      <c r="AY190" s="155" t="s">
        <v>132</v>
      </c>
    </row>
    <row r="191" spans="2:65" s="14" customFormat="1">
      <c r="B191" s="161"/>
      <c r="D191" s="144" t="s">
        <v>141</v>
      </c>
      <c r="E191" s="162" t="s">
        <v>1</v>
      </c>
      <c r="F191" s="163" t="s">
        <v>144</v>
      </c>
      <c r="H191" s="164">
        <v>31.178999999999998</v>
      </c>
      <c r="I191" s="165"/>
      <c r="L191" s="161"/>
      <c r="M191" s="166"/>
      <c r="T191" s="167"/>
      <c r="AT191" s="162" t="s">
        <v>141</v>
      </c>
      <c r="AU191" s="162" t="s">
        <v>85</v>
      </c>
      <c r="AV191" s="14" t="s">
        <v>131</v>
      </c>
      <c r="AW191" s="14" t="s">
        <v>32</v>
      </c>
      <c r="AX191" s="14" t="s">
        <v>83</v>
      </c>
      <c r="AY191" s="162" t="s">
        <v>132</v>
      </c>
    </row>
    <row r="192" spans="2:65" s="1" customFormat="1" ht="16.5" customHeight="1">
      <c r="B192" s="31"/>
      <c r="C192" s="131" t="s">
        <v>8</v>
      </c>
      <c r="D192" s="131" t="s">
        <v>135</v>
      </c>
      <c r="E192" s="132" t="s">
        <v>215</v>
      </c>
      <c r="F192" s="133" t="s">
        <v>216</v>
      </c>
      <c r="G192" s="134" t="s">
        <v>191</v>
      </c>
      <c r="H192" s="135">
        <v>59.387999999999998</v>
      </c>
      <c r="I192" s="136"/>
      <c r="J192" s="137">
        <f>ROUND(I192*H192,2)</f>
        <v>0</v>
      </c>
      <c r="K192" s="133" t="s">
        <v>151</v>
      </c>
      <c r="L192" s="31"/>
      <c r="M192" s="138" t="s">
        <v>1</v>
      </c>
      <c r="N192" s="139" t="s">
        <v>41</v>
      </c>
      <c r="P192" s="140">
        <f>O192*H192</f>
        <v>0</v>
      </c>
      <c r="Q192" s="140">
        <v>2.6900000000000001E-3</v>
      </c>
      <c r="R192" s="140">
        <f>Q192*H192</f>
        <v>0.15975372000000002</v>
      </c>
      <c r="S192" s="140">
        <v>0</v>
      </c>
      <c r="T192" s="141">
        <f>S192*H192</f>
        <v>0</v>
      </c>
      <c r="AR192" s="142" t="s">
        <v>131</v>
      </c>
      <c r="AT192" s="142" t="s">
        <v>135</v>
      </c>
      <c r="AU192" s="142" t="s">
        <v>85</v>
      </c>
      <c r="AY192" s="16" t="s">
        <v>132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6" t="s">
        <v>83</v>
      </c>
      <c r="BK192" s="143">
        <f>ROUND(I192*H192,2)</f>
        <v>0</v>
      </c>
      <c r="BL192" s="16" t="s">
        <v>131</v>
      </c>
      <c r="BM192" s="142" t="s">
        <v>217</v>
      </c>
    </row>
    <row r="193" spans="2:65" s="1" customFormat="1">
      <c r="B193" s="31"/>
      <c r="D193" s="144" t="s">
        <v>140</v>
      </c>
      <c r="F193" s="145" t="s">
        <v>218</v>
      </c>
      <c r="I193" s="146"/>
      <c r="L193" s="31"/>
      <c r="M193" s="147"/>
      <c r="T193" s="55"/>
      <c r="AT193" s="16" t="s">
        <v>140</v>
      </c>
      <c r="AU193" s="16" t="s">
        <v>85</v>
      </c>
    </row>
    <row r="194" spans="2:65" s="12" customFormat="1">
      <c r="B194" s="148"/>
      <c r="D194" s="144" t="s">
        <v>141</v>
      </c>
      <c r="E194" s="149" t="s">
        <v>1</v>
      </c>
      <c r="F194" s="150" t="s">
        <v>219</v>
      </c>
      <c r="H194" s="149" t="s">
        <v>1</v>
      </c>
      <c r="I194" s="151"/>
      <c r="L194" s="148"/>
      <c r="M194" s="152"/>
      <c r="T194" s="153"/>
      <c r="AT194" s="149" t="s">
        <v>141</v>
      </c>
      <c r="AU194" s="149" t="s">
        <v>85</v>
      </c>
      <c r="AV194" s="12" t="s">
        <v>83</v>
      </c>
      <c r="AW194" s="12" t="s">
        <v>32</v>
      </c>
      <c r="AX194" s="12" t="s">
        <v>76</v>
      </c>
      <c r="AY194" s="149" t="s">
        <v>132</v>
      </c>
    </row>
    <row r="195" spans="2:65" s="13" customFormat="1">
      <c r="B195" s="154"/>
      <c r="D195" s="144" t="s">
        <v>141</v>
      </c>
      <c r="E195" s="155" t="s">
        <v>1</v>
      </c>
      <c r="F195" s="156" t="s">
        <v>220</v>
      </c>
      <c r="H195" s="157">
        <v>59.387999999999998</v>
      </c>
      <c r="I195" s="158"/>
      <c r="L195" s="154"/>
      <c r="M195" s="159"/>
      <c r="T195" s="160"/>
      <c r="AT195" s="155" t="s">
        <v>141</v>
      </c>
      <c r="AU195" s="155" t="s">
        <v>85</v>
      </c>
      <c r="AV195" s="13" t="s">
        <v>85</v>
      </c>
      <c r="AW195" s="13" t="s">
        <v>32</v>
      </c>
      <c r="AX195" s="13" t="s">
        <v>76</v>
      </c>
      <c r="AY195" s="155" t="s">
        <v>132</v>
      </c>
    </row>
    <row r="196" spans="2:65" s="14" customFormat="1">
      <c r="B196" s="161"/>
      <c r="D196" s="144" t="s">
        <v>141</v>
      </c>
      <c r="E196" s="162" t="s">
        <v>1</v>
      </c>
      <c r="F196" s="163" t="s">
        <v>144</v>
      </c>
      <c r="H196" s="164">
        <v>59.387999999999998</v>
      </c>
      <c r="I196" s="165"/>
      <c r="L196" s="161"/>
      <c r="M196" s="166"/>
      <c r="T196" s="167"/>
      <c r="AT196" s="162" t="s">
        <v>141</v>
      </c>
      <c r="AU196" s="162" t="s">
        <v>85</v>
      </c>
      <c r="AV196" s="14" t="s">
        <v>131</v>
      </c>
      <c r="AW196" s="14" t="s">
        <v>32</v>
      </c>
      <c r="AX196" s="14" t="s">
        <v>83</v>
      </c>
      <c r="AY196" s="162" t="s">
        <v>132</v>
      </c>
    </row>
    <row r="197" spans="2:65" s="1" customFormat="1" ht="16.5" customHeight="1">
      <c r="B197" s="31"/>
      <c r="C197" s="131" t="s">
        <v>221</v>
      </c>
      <c r="D197" s="131" t="s">
        <v>135</v>
      </c>
      <c r="E197" s="132" t="s">
        <v>222</v>
      </c>
      <c r="F197" s="133" t="s">
        <v>223</v>
      </c>
      <c r="G197" s="134" t="s">
        <v>191</v>
      </c>
      <c r="H197" s="135">
        <v>59.387999999999998</v>
      </c>
      <c r="I197" s="136"/>
      <c r="J197" s="137">
        <f>ROUND(I197*H197,2)</f>
        <v>0</v>
      </c>
      <c r="K197" s="133" t="s">
        <v>151</v>
      </c>
      <c r="L197" s="31"/>
      <c r="M197" s="138" t="s">
        <v>1</v>
      </c>
      <c r="N197" s="139" t="s">
        <v>41</v>
      </c>
      <c r="P197" s="140">
        <f>O197*H197</f>
        <v>0</v>
      </c>
      <c r="Q197" s="140">
        <v>0</v>
      </c>
      <c r="R197" s="140">
        <f>Q197*H197</f>
        <v>0</v>
      </c>
      <c r="S197" s="140">
        <v>0</v>
      </c>
      <c r="T197" s="141">
        <f>S197*H197</f>
        <v>0</v>
      </c>
      <c r="AR197" s="142" t="s">
        <v>131</v>
      </c>
      <c r="AT197" s="142" t="s">
        <v>135</v>
      </c>
      <c r="AU197" s="142" t="s">
        <v>85</v>
      </c>
      <c r="AY197" s="16" t="s">
        <v>132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6" t="s">
        <v>83</v>
      </c>
      <c r="BK197" s="143">
        <f>ROUND(I197*H197,2)</f>
        <v>0</v>
      </c>
      <c r="BL197" s="16" t="s">
        <v>131</v>
      </c>
      <c r="BM197" s="142" t="s">
        <v>224</v>
      </c>
    </row>
    <row r="198" spans="2:65" s="1" customFormat="1">
      <c r="B198" s="31"/>
      <c r="D198" s="144" t="s">
        <v>140</v>
      </c>
      <c r="F198" s="145" t="s">
        <v>225</v>
      </c>
      <c r="I198" s="146"/>
      <c r="L198" s="31"/>
      <c r="M198" s="147"/>
      <c r="T198" s="55"/>
      <c r="AT198" s="16" t="s">
        <v>140</v>
      </c>
      <c r="AU198" s="16" t="s">
        <v>85</v>
      </c>
    </row>
    <row r="199" spans="2:65" s="11" customFormat="1" ht="22.95" customHeight="1">
      <c r="B199" s="119"/>
      <c r="D199" s="120" t="s">
        <v>75</v>
      </c>
      <c r="E199" s="129" t="s">
        <v>156</v>
      </c>
      <c r="F199" s="129" t="s">
        <v>226</v>
      </c>
      <c r="I199" s="122"/>
      <c r="J199" s="130">
        <f>BK199</f>
        <v>0</v>
      </c>
      <c r="L199" s="119"/>
      <c r="M199" s="124"/>
      <c r="P199" s="125">
        <f>SUM(P200:P211)</f>
        <v>0</v>
      </c>
      <c r="R199" s="125">
        <f>SUM(R200:R211)</f>
        <v>0.83406103999999992</v>
      </c>
      <c r="T199" s="126">
        <f>SUM(T200:T211)</f>
        <v>0</v>
      </c>
      <c r="AR199" s="120" t="s">
        <v>83</v>
      </c>
      <c r="AT199" s="127" t="s">
        <v>75</v>
      </c>
      <c r="AU199" s="127" t="s">
        <v>83</v>
      </c>
      <c r="AY199" s="120" t="s">
        <v>132</v>
      </c>
      <c r="BK199" s="128">
        <f>SUM(BK200:BK211)</f>
        <v>0</v>
      </c>
    </row>
    <row r="200" spans="2:65" s="1" customFormat="1" ht="33" customHeight="1">
      <c r="B200" s="31"/>
      <c r="C200" s="131" t="s">
        <v>227</v>
      </c>
      <c r="D200" s="131" t="s">
        <v>135</v>
      </c>
      <c r="E200" s="132" t="s">
        <v>228</v>
      </c>
      <c r="F200" s="133" t="s">
        <v>229</v>
      </c>
      <c r="G200" s="134" t="s">
        <v>171</v>
      </c>
      <c r="H200" s="135">
        <v>0.82399999999999995</v>
      </c>
      <c r="I200" s="136"/>
      <c r="J200" s="137">
        <f>ROUND(I200*H200,2)</f>
        <v>0</v>
      </c>
      <c r="K200" s="133" t="s">
        <v>151</v>
      </c>
      <c r="L200" s="31"/>
      <c r="M200" s="138" t="s">
        <v>1</v>
      </c>
      <c r="N200" s="139" t="s">
        <v>41</v>
      </c>
      <c r="P200" s="140">
        <f>O200*H200</f>
        <v>0</v>
      </c>
      <c r="Q200" s="140">
        <v>1.2210000000000002E-2</v>
      </c>
      <c r="R200" s="140">
        <f>Q200*H200</f>
        <v>1.0061040000000002E-2</v>
      </c>
      <c r="S200" s="140">
        <v>0</v>
      </c>
      <c r="T200" s="141">
        <f>S200*H200</f>
        <v>0</v>
      </c>
      <c r="AR200" s="142" t="s">
        <v>131</v>
      </c>
      <c r="AT200" s="142" t="s">
        <v>135</v>
      </c>
      <c r="AU200" s="142" t="s">
        <v>85</v>
      </c>
      <c r="AY200" s="16" t="s">
        <v>132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6" t="s">
        <v>83</v>
      </c>
      <c r="BK200" s="143">
        <f>ROUND(I200*H200,2)</f>
        <v>0</v>
      </c>
      <c r="BL200" s="16" t="s">
        <v>131</v>
      </c>
      <c r="BM200" s="142" t="s">
        <v>230</v>
      </c>
    </row>
    <row r="201" spans="2:65" s="1" customFormat="1" ht="19.2">
      <c r="B201" s="31"/>
      <c r="D201" s="144" t="s">
        <v>140</v>
      </c>
      <c r="F201" s="145" t="s">
        <v>231</v>
      </c>
      <c r="I201" s="146"/>
      <c r="L201" s="31"/>
      <c r="M201" s="147"/>
      <c r="T201" s="55"/>
      <c r="AT201" s="16" t="s">
        <v>140</v>
      </c>
      <c r="AU201" s="16" t="s">
        <v>85</v>
      </c>
    </row>
    <row r="202" spans="2:65" s="12" customFormat="1">
      <c r="B202" s="148"/>
      <c r="D202" s="144" t="s">
        <v>141</v>
      </c>
      <c r="E202" s="149" t="s">
        <v>1</v>
      </c>
      <c r="F202" s="150" t="s">
        <v>232</v>
      </c>
      <c r="H202" s="149" t="s">
        <v>1</v>
      </c>
      <c r="I202" s="151"/>
      <c r="L202" s="148"/>
      <c r="M202" s="152"/>
      <c r="T202" s="153"/>
      <c r="AT202" s="149" t="s">
        <v>141</v>
      </c>
      <c r="AU202" s="149" t="s">
        <v>85</v>
      </c>
      <c r="AV202" s="12" t="s">
        <v>83</v>
      </c>
      <c r="AW202" s="12" t="s">
        <v>32</v>
      </c>
      <c r="AX202" s="12" t="s">
        <v>76</v>
      </c>
      <c r="AY202" s="149" t="s">
        <v>132</v>
      </c>
    </row>
    <row r="203" spans="2:65" s="12" customFormat="1">
      <c r="B203" s="148"/>
      <c r="D203" s="144" t="s">
        <v>141</v>
      </c>
      <c r="E203" s="149" t="s">
        <v>1</v>
      </c>
      <c r="F203" s="150" t="s">
        <v>233</v>
      </c>
      <c r="H203" s="149" t="s">
        <v>1</v>
      </c>
      <c r="I203" s="151"/>
      <c r="L203" s="148"/>
      <c r="M203" s="152"/>
      <c r="T203" s="153"/>
      <c r="AT203" s="149" t="s">
        <v>141</v>
      </c>
      <c r="AU203" s="149" t="s">
        <v>85</v>
      </c>
      <c r="AV203" s="12" t="s">
        <v>83</v>
      </c>
      <c r="AW203" s="12" t="s">
        <v>32</v>
      </c>
      <c r="AX203" s="12" t="s">
        <v>76</v>
      </c>
      <c r="AY203" s="149" t="s">
        <v>132</v>
      </c>
    </row>
    <row r="204" spans="2:65" s="13" customFormat="1">
      <c r="B204" s="154"/>
      <c r="D204" s="144" t="s">
        <v>141</v>
      </c>
      <c r="E204" s="155" t="s">
        <v>1</v>
      </c>
      <c r="F204" s="156" t="s">
        <v>234</v>
      </c>
      <c r="H204" s="157">
        <v>0.82399999999999995</v>
      </c>
      <c r="I204" s="158"/>
      <c r="L204" s="154"/>
      <c r="M204" s="159"/>
      <c r="T204" s="160"/>
      <c r="AT204" s="155" t="s">
        <v>141</v>
      </c>
      <c r="AU204" s="155" t="s">
        <v>85</v>
      </c>
      <c r="AV204" s="13" t="s">
        <v>85</v>
      </c>
      <c r="AW204" s="13" t="s">
        <v>32</v>
      </c>
      <c r="AX204" s="13" t="s">
        <v>76</v>
      </c>
      <c r="AY204" s="155" t="s">
        <v>132</v>
      </c>
    </row>
    <row r="205" spans="2:65" s="14" customFormat="1">
      <c r="B205" s="161"/>
      <c r="D205" s="144" t="s">
        <v>141</v>
      </c>
      <c r="E205" s="162" t="s">
        <v>1</v>
      </c>
      <c r="F205" s="163" t="s">
        <v>144</v>
      </c>
      <c r="H205" s="164">
        <v>0.82399999999999995</v>
      </c>
      <c r="I205" s="165"/>
      <c r="L205" s="161"/>
      <c r="M205" s="166"/>
      <c r="T205" s="167"/>
      <c r="AT205" s="162" t="s">
        <v>141</v>
      </c>
      <c r="AU205" s="162" t="s">
        <v>85</v>
      </c>
      <c r="AV205" s="14" t="s">
        <v>131</v>
      </c>
      <c r="AW205" s="14" t="s">
        <v>32</v>
      </c>
      <c r="AX205" s="14" t="s">
        <v>83</v>
      </c>
      <c r="AY205" s="162" t="s">
        <v>132</v>
      </c>
    </row>
    <row r="206" spans="2:65" s="1" customFormat="1" ht="21.75" customHeight="1">
      <c r="B206" s="31"/>
      <c r="C206" s="168" t="s">
        <v>235</v>
      </c>
      <c r="D206" s="168" t="s">
        <v>236</v>
      </c>
      <c r="E206" s="169" t="s">
        <v>237</v>
      </c>
      <c r="F206" s="170" t="s">
        <v>238</v>
      </c>
      <c r="G206" s="171" t="s">
        <v>171</v>
      </c>
      <c r="H206" s="172">
        <v>0.82399999999999995</v>
      </c>
      <c r="I206" s="173"/>
      <c r="J206" s="174">
        <f>ROUND(I206*H206,2)</f>
        <v>0</v>
      </c>
      <c r="K206" s="170" t="s">
        <v>151</v>
      </c>
      <c r="L206" s="175"/>
      <c r="M206" s="176" t="s">
        <v>1</v>
      </c>
      <c r="N206" s="177" t="s">
        <v>41</v>
      </c>
      <c r="P206" s="140">
        <f>O206*H206</f>
        <v>0</v>
      </c>
      <c r="Q206" s="140">
        <v>1</v>
      </c>
      <c r="R206" s="140">
        <f>Q206*H206</f>
        <v>0.82399999999999995</v>
      </c>
      <c r="S206" s="140">
        <v>0</v>
      </c>
      <c r="T206" s="141">
        <f>S206*H206</f>
        <v>0</v>
      </c>
      <c r="AR206" s="142" t="s">
        <v>188</v>
      </c>
      <c r="AT206" s="142" t="s">
        <v>236</v>
      </c>
      <c r="AU206" s="142" t="s">
        <v>85</v>
      </c>
      <c r="AY206" s="16" t="s">
        <v>132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6" t="s">
        <v>83</v>
      </c>
      <c r="BK206" s="143">
        <f>ROUND(I206*H206,2)</f>
        <v>0</v>
      </c>
      <c r="BL206" s="16" t="s">
        <v>131</v>
      </c>
      <c r="BM206" s="142" t="s">
        <v>239</v>
      </c>
    </row>
    <row r="207" spans="2:65" s="1" customFormat="1">
      <c r="B207" s="31"/>
      <c r="D207" s="144" t="s">
        <v>140</v>
      </c>
      <c r="F207" s="145" t="s">
        <v>238</v>
      </c>
      <c r="I207" s="146"/>
      <c r="L207" s="31"/>
      <c r="M207" s="147"/>
      <c r="T207" s="55"/>
      <c r="AT207" s="16" t="s">
        <v>140</v>
      </c>
      <c r="AU207" s="16" t="s">
        <v>85</v>
      </c>
    </row>
    <row r="208" spans="2:65" s="12" customFormat="1">
      <c r="B208" s="148"/>
      <c r="D208" s="144" t="s">
        <v>141</v>
      </c>
      <c r="E208" s="149" t="s">
        <v>1</v>
      </c>
      <c r="F208" s="150" t="s">
        <v>232</v>
      </c>
      <c r="H208" s="149" t="s">
        <v>1</v>
      </c>
      <c r="I208" s="151"/>
      <c r="L208" s="148"/>
      <c r="M208" s="152"/>
      <c r="T208" s="153"/>
      <c r="AT208" s="149" t="s">
        <v>141</v>
      </c>
      <c r="AU208" s="149" t="s">
        <v>85</v>
      </c>
      <c r="AV208" s="12" t="s">
        <v>83</v>
      </c>
      <c r="AW208" s="12" t="s">
        <v>32</v>
      </c>
      <c r="AX208" s="12" t="s">
        <v>76</v>
      </c>
      <c r="AY208" s="149" t="s">
        <v>132</v>
      </c>
    </row>
    <row r="209" spans="2:65" s="12" customFormat="1">
      <c r="B209" s="148"/>
      <c r="D209" s="144" t="s">
        <v>141</v>
      </c>
      <c r="E209" s="149" t="s">
        <v>1</v>
      </c>
      <c r="F209" s="150" t="s">
        <v>233</v>
      </c>
      <c r="H209" s="149" t="s">
        <v>1</v>
      </c>
      <c r="I209" s="151"/>
      <c r="L209" s="148"/>
      <c r="M209" s="152"/>
      <c r="T209" s="153"/>
      <c r="AT209" s="149" t="s">
        <v>141</v>
      </c>
      <c r="AU209" s="149" t="s">
        <v>85</v>
      </c>
      <c r="AV209" s="12" t="s">
        <v>83</v>
      </c>
      <c r="AW209" s="12" t="s">
        <v>32</v>
      </c>
      <c r="AX209" s="12" t="s">
        <v>76</v>
      </c>
      <c r="AY209" s="149" t="s">
        <v>132</v>
      </c>
    </row>
    <row r="210" spans="2:65" s="13" customFormat="1">
      <c r="B210" s="154"/>
      <c r="D210" s="144" t="s">
        <v>141</v>
      </c>
      <c r="E210" s="155" t="s">
        <v>1</v>
      </c>
      <c r="F210" s="156" t="s">
        <v>234</v>
      </c>
      <c r="H210" s="157">
        <v>0.82399999999999995</v>
      </c>
      <c r="I210" s="158"/>
      <c r="L210" s="154"/>
      <c r="M210" s="159"/>
      <c r="T210" s="160"/>
      <c r="AT210" s="155" t="s">
        <v>141</v>
      </c>
      <c r="AU210" s="155" t="s">
        <v>85</v>
      </c>
      <c r="AV210" s="13" t="s">
        <v>85</v>
      </c>
      <c r="AW210" s="13" t="s">
        <v>32</v>
      </c>
      <c r="AX210" s="13" t="s">
        <v>76</v>
      </c>
      <c r="AY210" s="155" t="s">
        <v>132</v>
      </c>
    </row>
    <row r="211" spans="2:65" s="14" customFormat="1">
      <c r="B211" s="161"/>
      <c r="D211" s="144" t="s">
        <v>141</v>
      </c>
      <c r="E211" s="162" t="s">
        <v>1</v>
      </c>
      <c r="F211" s="163" t="s">
        <v>144</v>
      </c>
      <c r="H211" s="164">
        <v>0.82399999999999995</v>
      </c>
      <c r="I211" s="165"/>
      <c r="L211" s="161"/>
      <c r="M211" s="166"/>
      <c r="T211" s="167"/>
      <c r="AT211" s="162" t="s">
        <v>141</v>
      </c>
      <c r="AU211" s="162" t="s">
        <v>85</v>
      </c>
      <c r="AV211" s="14" t="s">
        <v>131</v>
      </c>
      <c r="AW211" s="14" t="s">
        <v>32</v>
      </c>
      <c r="AX211" s="14" t="s">
        <v>83</v>
      </c>
      <c r="AY211" s="162" t="s">
        <v>132</v>
      </c>
    </row>
    <row r="212" spans="2:65" s="11" customFormat="1" ht="22.95" customHeight="1">
      <c r="B212" s="119"/>
      <c r="D212" s="120" t="s">
        <v>75</v>
      </c>
      <c r="E212" s="129" t="s">
        <v>175</v>
      </c>
      <c r="F212" s="129" t="s">
        <v>240</v>
      </c>
      <c r="I212" s="122"/>
      <c r="J212" s="130">
        <f>BK212</f>
        <v>0</v>
      </c>
      <c r="L212" s="119"/>
      <c r="M212" s="124"/>
      <c r="P212" s="125">
        <f>SUM(P213:P281)</f>
        <v>0</v>
      </c>
      <c r="R212" s="125">
        <f>SUM(R213:R281)</f>
        <v>45.693509959999993</v>
      </c>
      <c r="T212" s="126">
        <f>SUM(T213:T281)</f>
        <v>13.56446</v>
      </c>
      <c r="AR212" s="120" t="s">
        <v>83</v>
      </c>
      <c r="AT212" s="127" t="s">
        <v>75</v>
      </c>
      <c r="AU212" s="127" t="s">
        <v>83</v>
      </c>
      <c r="AY212" s="120" t="s">
        <v>132</v>
      </c>
      <c r="BK212" s="128">
        <f>SUM(BK213:BK281)</f>
        <v>0</v>
      </c>
    </row>
    <row r="213" spans="2:65" s="1" customFormat="1" ht="16.5" customHeight="1">
      <c r="B213" s="31"/>
      <c r="C213" s="131" t="s">
        <v>241</v>
      </c>
      <c r="D213" s="131" t="s">
        <v>135</v>
      </c>
      <c r="E213" s="132" t="s">
        <v>242</v>
      </c>
      <c r="F213" s="133" t="s">
        <v>243</v>
      </c>
      <c r="G213" s="134" t="s">
        <v>191</v>
      </c>
      <c r="H213" s="135">
        <v>542.64599999999996</v>
      </c>
      <c r="I213" s="136"/>
      <c r="J213" s="137">
        <f>ROUND(I213*H213,2)</f>
        <v>0</v>
      </c>
      <c r="K213" s="133" t="s">
        <v>151</v>
      </c>
      <c r="L213" s="31"/>
      <c r="M213" s="138" t="s">
        <v>1</v>
      </c>
      <c r="N213" s="139" t="s">
        <v>41</v>
      </c>
      <c r="P213" s="140">
        <f>O213*H213</f>
        <v>0</v>
      </c>
      <c r="Q213" s="140">
        <v>6.4999999999999997E-3</v>
      </c>
      <c r="R213" s="140">
        <f>Q213*H213</f>
        <v>3.5271989999999995</v>
      </c>
      <c r="S213" s="140">
        <v>0</v>
      </c>
      <c r="T213" s="141">
        <f>S213*H213</f>
        <v>0</v>
      </c>
      <c r="AR213" s="142" t="s">
        <v>131</v>
      </c>
      <c r="AT213" s="142" t="s">
        <v>135</v>
      </c>
      <c r="AU213" s="142" t="s">
        <v>85</v>
      </c>
      <c r="AY213" s="16" t="s">
        <v>132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6" t="s">
        <v>83</v>
      </c>
      <c r="BK213" s="143">
        <f>ROUND(I213*H213,2)</f>
        <v>0</v>
      </c>
      <c r="BL213" s="16" t="s">
        <v>131</v>
      </c>
      <c r="BM213" s="142" t="s">
        <v>244</v>
      </c>
    </row>
    <row r="214" spans="2:65" s="1" customFormat="1" ht="19.2">
      <c r="B214" s="31"/>
      <c r="D214" s="144" t="s">
        <v>140</v>
      </c>
      <c r="F214" s="145" t="s">
        <v>245</v>
      </c>
      <c r="I214" s="146"/>
      <c r="L214" s="31"/>
      <c r="M214" s="147"/>
      <c r="T214" s="55"/>
      <c r="AT214" s="16" t="s">
        <v>140</v>
      </c>
      <c r="AU214" s="16" t="s">
        <v>85</v>
      </c>
    </row>
    <row r="215" spans="2:65" s="12" customFormat="1">
      <c r="B215" s="148"/>
      <c r="D215" s="144" t="s">
        <v>141</v>
      </c>
      <c r="E215" s="149" t="s">
        <v>1</v>
      </c>
      <c r="F215" s="150" t="s">
        <v>246</v>
      </c>
      <c r="H215" s="149" t="s">
        <v>1</v>
      </c>
      <c r="I215" s="151"/>
      <c r="L215" s="148"/>
      <c r="M215" s="152"/>
      <c r="T215" s="153"/>
      <c r="AT215" s="149" t="s">
        <v>141</v>
      </c>
      <c r="AU215" s="149" t="s">
        <v>85</v>
      </c>
      <c r="AV215" s="12" t="s">
        <v>83</v>
      </c>
      <c r="AW215" s="12" t="s">
        <v>32</v>
      </c>
      <c r="AX215" s="12" t="s">
        <v>76</v>
      </c>
      <c r="AY215" s="149" t="s">
        <v>132</v>
      </c>
    </row>
    <row r="216" spans="2:65" s="12" customFormat="1" ht="20.399999999999999">
      <c r="B216" s="148"/>
      <c r="D216" s="144" t="s">
        <v>141</v>
      </c>
      <c r="E216" s="149" t="s">
        <v>1</v>
      </c>
      <c r="F216" s="150" t="s">
        <v>247</v>
      </c>
      <c r="H216" s="149" t="s">
        <v>1</v>
      </c>
      <c r="I216" s="151"/>
      <c r="L216" s="148"/>
      <c r="M216" s="152"/>
      <c r="T216" s="153"/>
      <c r="AT216" s="149" t="s">
        <v>141</v>
      </c>
      <c r="AU216" s="149" t="s">
        <v>85</v>
      </c>
      <c r="AV216" s="12" t="s">
        <v>83</v>
      </c>
      <c r="AW216" s="12" t="s">
        <v>32</v>
      </c>
      <c r="AX216" s="12" t="s">
        <v>76</v>
      </c>
      <c r="AY216" s="149" t="s">
        <v>132</v>
      </c>
    </row>
    <row r="217" spans="2:65" s="13" customFormat="1" ht="30.6">
      <c r="B217" s="154"/>
      <c r="D217" s="144" t="s">
        <v>141</v>
      </c>
      <c r="E217" s="155" t="s">
        <v>1</v>
      </c>
      <c r="F217" s="156" t="s">
        <v>248</v>
      </c>
      <c r="H217" s="157">
        <v>542.64599999999996</v>
      </c>
      <c r="I217" s="158"/>
      <c r="L217" s="154"/>
      <c r="M217" s="159"/>
      <c r="T217" s="160"/>
      <c r="AT217" s="155" t="s">
        <v>141</v>
      </c>
      <c r="AU217" s="155" t="s">
        <v>85</v>
      </c>
      <c r="AV217" s="13" t="s">
        <v>85</v>
      </c>
      <c r="AW217" s="13" t="s">
        <v>32</v>
      </c>
      <c r="AX217" s="13" t="s">
        <v>76</v>
      </c>
      <c r="AY217" s="155" t="s">
        <v>132</v>
      </c>
    </row>
    <row r="218" spans="2:65" s="14" customFormat="1">
      <c r="B218" s="161"/>
      <c r="D218" s="144" t="s">
        <v>141</v>
      </c>
      <c r="E218" s="162" t="s">
        <v>1</v>
      </c>
      <c r="F218" s="163" t="s">
        <v>144</v>
      </c>
      <c r="H218" s="164">
        <v>542.64599999999996</v>
      </c>
      <c r="I218" s="165"/>
      <c r="L218" s="161"/>
      <c r="M218" s="166"/>
      <c r="T218" s="167"/>
      <c r="AT218" s="162" t="s">
        <v>141</v>
      </c>
      <c r="AU218" s="162" t="s">
        <v>85</v>
      </c>
      <c r="AV218" s="14" t="s">
        <v>131</v>
      </c>
      <c r="AW218" s="14" t="s">
        <v>32</v>
      </c>
      <c r="AX218" s="14" t="s">
        <v>83</v>
      </c>
      <c r="AY218" s="162" t="s">
        <v>132</v>
      </c>
    </row>
    <row r="219" spans="2:65" s="1" customFormat="1" ht="24.15" customHeight="1">
      <c r="B219" s="31"/>
      <c r="C219" s="131" t="s">
        <v>249</v>
      </c>
      <c r="D219" s="131" t="s">
        <v>135</v>
      </c>
      <c r="E219" s="132" t="s">
        <v>250</v>
      </c>
      <c r="F219" s="133" t="s">
        <v>251</v>
      </c>
      <c r="G219" s="134" t="s">
        <v>191</v>
      </c>
      <c r="H219" s="135">
        <v>542.64599999999996</v>
      </c>
      <c r="I219" s="136"/>
      <c r="J219" s="137">
        <f>ROUND(I219*H219,2)</f>
        <v>0</v>
      </c>
      <c r="K219" s="133" t="s">
        <v>151</v>
      </c>
      <c r="L219" s="31"/>
      <c r="M219" s="138" t="s">
        <v>1</v>
      </c>
      <c r="N219" s="139" t="s">
        <v>41</v>
      </c>
      <c r="P219" s="140">
        <f>O219*H219</f>
        <v>0</v>
      </c>
      <c r="Q219" s="140">
        <v>1.8380000000000001E-2</v>
      </c>
      <c r="R219" s="140">
        <f>Q219*H219</f>
        <v>9.9738334799999997</v>
      </c>
      <c r="S219" s="140">
        <v>0</v>
      </c>
      <c r="T219" s="141">
        <f>S219*H219</f>
        <v>0</v>
      </c>
      <c r="AR219" s="142" t="s">
        <v>131</v>
      </c>
      <c r="AT219" s="142" t="s">
        <v>135</v>
      </c>
      <c r="AU219" s="142" t="s">
        <v>85</v>
      </c>
      <c r="AY219" s="16" t="s">
        <v>132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6" t="s">
        <v>83</v>
      </c>
      <c r="BK219" s="143">
        <f>ROUND(I219*H219,2)</f>
        <v>0</v>
      </c>
      <c r="BL219" s="16" t="s">
        <v>131</v>
      </c>
      <c r="BM219" s="142" t="s">
        <v>252</v>
      </c>
    </row>
    <row r="220" spans="2:65" s="1" customFormat="1" ht="28.8">
      <c r="B220" s="31"/>
      <c r="D220" s="144" t="s">
        <v>140</v>
      </c>
      <c r="F220" s="145" t="s">
        <v>253</v>
      </c>
      <c r="I220" s="146"/>
      <c r="L220" s="31"/>
      <c r="M220" s="147"/>
      <c r="T220" s="55"/>
      <c r="AT220" s="16" t="s">
        <v>140</v>
      </c>
      <c r="AU220" s="16" t="s">
        <v>85</v>
      </c>
    </row>
    <row r="221" spans="2:65" s="12" customFormat="1" ht="20.399999999999999">
      <c r="B221" s="148"/>
      <c r="D221" s="144" t="s">
        <v>141</v>
      </c>
      <c r="E221" s="149" t="s">
        <v>1</v>
      </c>
      <c r="F221" s="150" t="s">
        <v>247</v>
      </c>
      <c r="H221" s="149" t="s">
        <v>1</v>
      </c>
      <c r="I221" s="151"/>
      <c r="L221" s="148"/>
      <c r="M221" s="152"/>
      <c r="T221" s="153"/>
      <c r="AT221" s="149" t="s">
        <v>141</v>
      </c>
      <c r="AU221" s="149" t="s">
        <v>85</v>
      </c>
      <c r="AV221" s="12" t="s">
        <v>83</v>
      </c>
      <c r="AW221" s="12" t="s">
        <v>32</v>
      </c>
      <c r="AX221" s="12" t="s">
        <v>76</v>
      </c>
      <c r="AY221" s="149" t="s">
        <v>132</v>
      </c>
    </row>
    <row r="222" spans="2:65" s="13" customFormat="1" ht="30.6">
      <c r="B222" s="154"/>
      <c r="D222" s="144" t="s">
        <v>141</v>
      </c>
      <c r="E222" s="155" t="s">
        <v>1</v>
      </c>
      <c r="F222" s="156" t="s">
        <v>248</v>
      </c>
      <c r="H222" s="157">
        <v>542.64599999999996</v>
      </c>
      <c r="I222" s="158"/>
      <c r="L222" s="154"/>
      <c r="M222" s="159"/>
      <c r="T222" s="160"/>
      <c r="AT222" s="155" t="s">
        <v>141</v>
      </c>
      <c r="AU222" s="155" t="s">
        <v>85</v>
      </c>
      <c r="AV222" s="13" t="s">
        <v>85</v>
      </c>
      <c r="AW222" s="13" t="s">
        <v>32</v>
      </c>
      <c r="AX222" s="13" t="s">
        <v>76</v>
      </c>
      <c r="AY222" s="155" t="s">
        <v>132</v>
      </c>
    </row>
    <row r="223" spans="2:65" s="14" customFormat="1">
      <c r="B223" s="161"/>
      <c r="D223" s="144" t="s">
        <v>141</v>
      </c>
      <c r="E223" s="162" t="s">
        <v>1</v>
      </c>
      <c r="F223" s="163" t="s">
        <v>144</v>
      </c>
      <c r="H223" s="164">
        <v>542.64599999999996</v>
      </c>
      <c r="I223" s="165"/>
      <c r="L223" s="161"/>
      <c r="M223" s="166"/>
      <c r="T223" s="167"/>
      <c r="AT223" s="162" t="s">
        <v>141</v>
      </c>
      <c r="AU223" s="162" t="s">
        <v>85</v>
      </c>
      <c r="AV223" s="14" t="s">
        <v>131</v>
      </c>
      <c r="AW223" s="14" t="s">
        <v>32</v>
      </c>
      <c r="AX223" s="14" t="s">
        <v>83</v>
      </c>
      <c r="AY223" s="162" t="s">
        <v>132</v>
      </c>
    </row>
    <row r="224" spans="2:65" s="1" customFormat="1" ht="24.15" customHeight="1">
      <c r="B224" s="31"/>
      <c r="C224" s="131" t="s">
        <v>155</v>
      </c>
      <c r="D224" s="131" t="s">
        <v>135</v>
      </c>
      <c r="E224" s="132" t="s">
        <v>254</v>
      </c>
      <c r="F224" s="133" t="s">
        <v>255</v>
      </c>
      <c r="G224" s="134" t="s">
        <v>191</v>
      </c>
      <c r="H224" s="135">
        <v>542.64599999999996</v>
      </c>
      <c r="I224" s="136"/>
      <c r="J224" s="137">
        <f>ROUND(I224*H224,2)</f>
        <v>0</v>
      </c>
      <c r="K224" s="133" t="s">
        <v>151</v>
      </c>
      <c r="L224" s="31"/>
      <c r="M224" s="138" t="s">
        <v>1</v>
      </c>
      <c r="N224" s="139" t="s">
        <v>41</v>
      </c>
      <c r="P224" s="140">
        <f>O224*H224</f>
        <v>0</v>
      </c>
      <c r="Q224" s="140">
        <v>7.9000000000000008E-3</v>
      </c>
      <c r="R224" s="140">
        <f>Q224*H224</f>
        <v>4.2869033999999999</v>
      </c>
      <c r="S224" s="140">
        <v>0</v>
      </c>
      <c r="T224" s="141">
        <f>S224*H224</f>
        <v>0</v>
      </c>
      <c r="AR224" s="142" t="s">
        <v>131</v>
      </c>
      <c r="AT224" s="142" t="s">
        <v>135</v>
      </c>
      <c r="AU224" s="142" t="s">
        <v>85</v>
      </c>
      <c r="AY224" s="16" t="s">
        <v>132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6" t="s">
        <v>83</v>
      </c>
      <c r="BK224" s="143">
        <f>ROUND(I224*H224,2)</f>
        <v>0</v>
      </c>
      <c r="BL224" s="16" t="s">
        <v>131</v>
      </c>
      <c r="BM224" s="142" t="s">
        <v>256</v>
      </c>
    </row>
    <row r="225" spans="2:65" s="1" customFormat="1" ht="28.8">
      <c r="B225" s="31"/>
      <c r="D225" s="144" t="s">
        <v>140</v>
      </c>
      <c r="F225" s="145" t="s">
        <v>257</v>
      </c>
      <c r="I225" s="146"/>
      <c r="L225" s="31"/>
      <c r="M225" s="147"/>
      <c r="T225" s="55"/>
      <c r="AT225" s="16" t="s">
        <v>140</v>
      </c>
      <c r="AU225" s="16" t="s">
        <v>85</v>
      </c>
    </row>
    <row r="226" spans="2:65" s="12" customFormat="1">
      <c r="B226" s="148"/>
      <c r="D226" s="144" t="s">
        <v>141</v>
      </c>
      <c r="E226" s="149" t="s">
        <v>1</v>
      </c>
      <c r="F226" s="150" t="s">
        <v>258</v>
      </c>
      <c r="H226" s="149" t="s">
        <v>1</v>
      </c>
      <c r="I226" s="151"/>
      <c r="L226" s="148"/>
      <c r="M226" s="152"/>
      <c r="T226" s="153"/>
      <c r="AT226" s="149" t="s">
        <v>141</v>
      </c>
      <c r="AU226" s="149" t="s">
        <v>85</v>
      </c>
      <c r="AV226" s="12" t="s">
        <v>83</v>
      </c>
      <c r="AW226" s="12" t="s">
        <v>32</v>
      </c>
      <c r="AX226" s="12" t="s">
        <v>76</v>
      </c>
      <c r="AY226" s="149" t="s">
        <v>132</v>
      </c>
    </row>
    <row r="227" spans="2:65" s="12" customFormat="1" ht="20.399999999999999">
      <c r="B227" s="148"/>
      <c r="D227" s="144" t="s">
        <v>141</v>
      </c>
      <c r="E227" s="149" t="s">
        <v>1</v>
      </c>
      <c r="F227" s="150" t="s">
        <v>247</v>
      </c>
      <c r="H227" s="149" t="s">
        <v>1</v>
      </c>
      <c r="I227" s="151"/>
      <c r="L227" s="148"/>
      <c r="M227" s="152"/>
      <c r="T227" s="153"/>
      <c r="AT227" s="149" t="s">
        <v>141</v>
      </c>
      <c r="AU227" s="149" t="s">
        <v>85</v>
      </c>
      <c r="AV227" s="12" t="s">
        <v>83</v>
      </c>
      <c r="AW227" s="12" t="s">
        <v>32</v>
      </c>
      <c r="AX227" s="12" t="s">
        <v>76</v>
      </c>
      <c r="AY227" s="149" t="s">
        <v>132</v>
      </c>
    </row>
    <row r="228" spans="2:65" s="13" customFormat="1" ht="30.6">
      <c r="B228" s="154"/>
      <c r="D228" s="144" t="s">
        <v>141</v>
      </c>
      <c r="E228" s="155" t="s">
        <v>1</v>
      </c>
      <c r="F228" s="156" t="s">
        <v>248</v>
      </c>
      <c r="H228" s="157">
        <v>542.64599999999996</v>
      </c>
      <c r="I228" s="158"/>
      <c r="L228" s="154"/>
      <c r="M228" s="159"/>
      <c r="T228" s="160"/>
      <c r="AT228" s="155" t="s">
        <v>141</v>
      </c>
      <c r="AU228" s="155" t="s">
        <v>85</v>
      </c>
      <c r="AV228" s="13" t="s">
        <v>85</v>
      </c>
      <c r="AW228" s="13" t="s">
        <v>32</v>
      </c>
      <c r="AX228" s="13" t="s">
        <v>76</v>
      </c>
      <c r="AY228" s="155" t="s">
        <v>132</v>
      </c>
    </row>
    <row r="229" spans="2:65" s="14" customFormat="1">
      <c r="B229" s="161"/>
      <c r="D229" s="144" t="s">
        <v>141</v>
      </c>
      <c r="E229" s="162" t="s">
        <v>1</v>
      </c>
      <c r="F229" s="163" t="s">
        <v>144</v>
      </c>
      <c r="H229" s="164">
        <v>542.64599999999996</v>
      </c>
      <c r="I229" s="165"/>
      <c r="L229" s="161"/>
      <c r="M229" s="166"/>
      <c r="T229" s="167"/>
      <c r="AT229" s="162" t="s">
        <v>141</v>
      </c>
      <c r="AU229" s="162" t="s">
        <v>85</v>
      </c>
      <c r="AV229" s="14" t="s">
        <v>131</v>
      </c>
      <c r="AW229" s="14" t="s">
        <v>32</v>
      </c>
      <c r="AX229" s="14" t="s">
        <v>83</v>
      </c>
      <c r="AY229" s="162" t="s">
        <v>132</v>
      </c>
    </row>
    <row r="230" spans="2:65" s="1" customFormat="1" ht="16.5" customHeight="1">
      <c r="B230" s="31"/>
      <c r="C230" s="131" t="s">
        <v>259</v>
      </c>
      <c r="D230" s="131" t="s">
        <v>135</v>
      </c>
      <c r="E230" s="132" t="s">
        <v>260</v>
      </c>
      <c r="F230" s="133" t="s">
        <v>261</v>
      </c>
      <c r="G230" s="134" t="s">
        <v>191</v>
      </c>
      <c r="H230" s="135">
        <v>521.71</v>
      </c>
      <c r="I230" s="136"/>
      <c r="J230" s="137">
        <f>ROUND(I230*H230,2)</f>
        <v>0</v>
      </c>
      <c r="K230" s="133" t="s">
        <v>151</v>
      </c>
      <c r="L230" s="31"/>
      <c r="M230" s="138" t="s">
        <v>1</v>
      </c>
      <c r="N230" s="139" t="s">
        <v>41</v>
      </c>
      <c r="P230" s="140">
        <f>O230*H230</f>
        <v>0</v>
      </c>
      <c r="Q230" s="140">
        <v>2.6440000000000002E-2</v>
      </c>
      <c r="R230" s="140">
        <f>Q230*H230</f>
        <v>13.794012400000002</v>
      </c>
      <c r="S230" s="140">
        <v>2.5999999999999999E-2</v>
      </c>
      <c r="T230" s="141">
        <f>S230*H230</f>
        <v>13.56446</v>
      </c>
      <c r="AR230" s="142" t="s">
        <v>131</v>
      </c>
      <c r="AT230" s="142" t="s">
        <v>135</v>
      </c>
      <c r="AU230" s="142" t="s">
        <v>85</v>
      </c>
      <c r="AY230" s="16" t="s">
        <v>132</v>
      </c>
      <c r="BE230" s="143">
        <f>IF(N230="základní",J230,0)</f>
        <v>0</v>
      </c>
      <c r="BF230" s="143">
        <f>IF(N230="snížená",J230,0)</f>
        <v>0</v>
      </c>
      <c r="BG230" s="143">
        <f>IF(N230="zákl. přenesená",J230,0)</f>
        <v>0</v>
      </c>
      <c r="BH230" s="143">
        <f>IF(N230="sníž. přenesená",J230,0)</f>
        <v>0</v>
      </c>
      <c r="BI230" s="143">
        <f>IF(N230="nulová",J230,0)</f>
        <v>0</v>
      </c>
      <c r="BJ230" s="16" t="s">
        <v>83</v>
      </c>
      <c r="BK230" s="143">
        <f>ROUND(I230*H230,2)</f>
        <v>0</v>
      </c>
      <c r="BL230" s="16" t="s">
        <v>131</v>
      </c>
      <c r="BM230" s="142" t="s">
        <v>262</v>
      </c>
    </row>
    <row r="231" spans="2:65" s="1" customFormat="1" ht="19.2">
      <c r="B231" s="31"/>
      <c r="D231" s="144" t="s">
        <v>140</v>
      </c>
      <c r="F231" s="145" t="s">
        <v>263</v>
      </c>
      <c r="I231" s="146"/>
      <c r="L231" s="31"/>
      <c r="M231" s="147"/>
      <c r="T231" s="55"/>
      <c r="AT231" s="16" t="s">
        <v>140</v>
      </c>
      <c r="AU231" s="16" t="s">
        <v>85</v>
      </c>
    </row>
    <row r="232" spans="2:65" s="13" customFormat="1">
      <c r="B232" s="154"/>
      <c r="D232" s="144" t="s">
        <v>141</v>
      </c>
      <c r="E232" s="155" t="s">
        <v>1</v>
      </c>
      <c r="F232" s="156" t="s">
        <v>264</v>
      </c>
      <c r="H232" s="157">
        <v>521.71</v>
      </c>
      <c r="I232" s="158"/>
      <c r="L232" s="154"/>
      <c r="M232" s="159"/>
      <c r="T232" s="160"/>
      <c r="AT232" s="155" t="s">
        <v>141</v>
      </c>
      <c r="AU232" s="155" t="s">
        <v>85</v>
      </c>
      <c r="AV232" s="13" t="s">
        <v>85</v>
      </c>
      <c r="AW232" s="13" t="s">
        <v>32</v>
      </c>
      <c r="AX232" s="13" t="s">
        <v>76</v>
      </c>
      <c r="AY232" s="155" t="s">
        <v>132</v>
      </c>
    </row>
    <row r="233" spans="2:65" s="14" customFormat="1">
      <c r="B233" s="161"/>
      <c r="D233" s="144" t="s">
        <v>141</v>
      </c>
      <c r="E233" s="162" t="s">
        <v>1</v>
      </c>
      <c r="F233" s="163" t="s">
        <v>144</v>
      </c>
      <c r="H233" s="164">
        <v>521.71</v>
      </c>
      <c r="I233" s="165"/>
      <c r="L233" s="161"/>
      <c r="M233" s="166"/>
      <c r="T233" s="167"/>
      <c r="AT233" s="162" t="s">
        <v>141</v>
      </c>
      <c r="AU233" s="162" t="s">
        <v>85</v>
      </c>
      <c r="AV233" s="14" t="s">
        <v>131</v>
      </c>
      <c r="AW233" s="14" t="s">
        <v>32</v>
      </c>
      <c r="AX233" s="14" t="s">
        <v>83</v>
      </c>
      <c r="AY233" s="162" t="s">
        <v>132</v>
      </c>
    </row>
    <row r="234" spans="2:65" s="1" customFormat="1" ht="33" customHeight="1">
      <c r="B234" s="31"/>
      <c r="C234" s="131" t="s">
        <v>265</v>
      </c>
      <c r="D234" s="131" t="s">
        <v>135</v>
      </c>
      <c r="E234" s="132" t="s">
        <v>266</v>
      </c>
      <c r="F234" s="133" t="s">
        <v>267</v>
      </c>
      <c r="G234" s="134" t="s">
        <v>191</v>
      </c>
      <c r="H234" s="135">
        <v>142.40199999999999</v>
      </c>
      <c r="I234" s="136"/>
      <c r="J234" s="137">
        <f>ROUND(I234*H234,2)</f>
        <v>0</v>
      </c>
      <c r="K234" s="133" t="s">
        <v>268</v>
      </c>
      <c r="L234" s="31"/>
      <c r="M234" s="138" t="s">
        <v>1</v>
      </c>
      <c r="N234" s="139" t="s">
        <v>41</v>
      </c>
      <c r="P234" s="140">
        <f>O234*H234</f>
        <v>0</v>
      </c>
      <c r="Q234" s="140">
        <v>1.3999999999999999E-4</v>
      </c>
      <c r="R234" s="140">
        <f>Q234*H234</f>
        <v>1.9936279999999997E-2</v>
      </c>
      <c r="S234" s="140">
        <v>0</v>
      </c>
      <c r="T234" s="141">
        <f>S234*H234</f>
        <v>0</v>
      </c>
      <c r="AR234" s="142" t="s">
        <v>131</v>
      </c>
      <c r="AT234" s="142" t="s">
        <v>135</v>
      </c>
      <c r="AU234" s="142" t="s">
        <v>85</v>
      </c>
      <c r="AY234" s="16" t="s">
        <v>132</v>
      </c>
      <c r="BE234" s="143">
        <f>IF(N234="základní",J234,0)</f>
        <v>0</v>
      </c>
      <c r="BF234" s="143">
        <f>IF(N234="snížená",J234,0)</f>
        <v>0</v>
      </c>
      <c r="BG234" s="143">
        <f>IF(N234="zákl. přenesená",J234,0)</f>
        <v>0</v>
      </c>
      <c r="BH234" s="143">
        <f>IF(N234="sníž. přenesená",J234,0)</f>
        <v>0</v>
      </c>
      <c r="BI234" s="143">
        <f>IF(N234="nulová",J234,0)</f>
        <v>0</v>
      </c>
      <c r="BJ234" s="16" t="s">
        <v>83</v>
      </c>
      <c r="BK234" s="143">
        <f>ROUND(I234*H234,2)</f>
        <v>0</v>
      </c>
      <c r="BL234" s="16" t="s">
        <v>131</v>
      </c>
      <c r="BM234" s="142" t="s">
        <v>269</v>
      </c>
    </row>
    <row r="235" spans="2:65" s="1" customFormat="1" ht="19.2">
      <c r="B235" s="31"/>
      <c r="D235" s="144" t="s">
        <v>140</v>
      </c>
      <c r="F235" s="145" t="s">
        <v>267</v>
      </c>
      <c r="I235" s="146"/>
      <c r="L235" s="31"/>
      <c r="M235" s="147"/>
      <c r="T235" s="55"/>
      <c r="AT235" s="16" t="s">
        <v>140</v>
      </c>
      <c r="AU235" s="16" t="s">
        <v>85</v>
      </c>
    </row>
    <row r="236" spans="2:65" s="12" customFormat="1">
      <c r="B236" s="148"/>
      <c r="D236" s="144" t="s">
        <v>141</v>
      </c>
      <c r="E236" s="149" t="s">
        <v>1</v>
      </c>
      <c r="F236" s="150" t="s">
        <v>270</v>
      </c>
      <c r="H236" s="149" t="s">
        <v>1</v>
      </c>
      <c r="I236" s="151"/>
      <c r="L236" s="148"/>
      <c r="M236" s="152"/>
      <c r="T236" s="153"/>
      <c r="AT236" s="149" t="s">
        <v>141</v>
      </c>
      <c r="AU236" s="149" t="s">
        <v>85</v>
      </c>
      <c r="AV236" s="12" t="s">
        <v>83</v>
      </c>
      <c r="AW236" s="12" t="s">
        <v>32</v>
      </c>
      <c r="AX236" s="12" t="s">
        <v>76</v>
      </c>
      <c r="AY236" s="149" t="s">
        <v>132</v>
      </c>
    </row>
    <row r="237" spans="2:65" s="13" customFormat="1">
      <c r="B237" s="154"/>
      <c r="D237" s="144" t="s">
        <v>141</v>
      </c>
      <c r="E237" s="155" t="s">
        <v>1</v>
      </c>
      <c r="F237" s="156" t="s">
        <v>271</v>
      </c>
      <c r="H237" s="157">
        <v>142.40199999999999</v>
      </c>
      <c r="I237" s="158"/>
      <c r="L237" s="154"/>
      <c r="M237" s="159"/>
      <c r="T237" s="160"/>
      <c r="AT237" s="155" t="s">
        <v>141</v>
      </c>
      <c r="AU237" s="155" t="s">
        <v>85</v>
      </c>
      <c r="AV237" s="13" t="s">
        <v>85</v>
      </c>
      <c r="AW237" s="13" t="s">
        <v>32</v>
      </c>
      <c r="AX237" s="13" t="s">
        <v>76</v>
      </c>
      <c r="AY237" s="155" t="s">
        <v>132</v>
      </c>
    </row>
    <row r="238" spans="2:65" s="14" customFormat="1">
      <c r="B238" s="161"/>
      <c r="D238" s="144" t="s">
        <v>141</v>
      </c>
      <c r="E238" s="162" t="s">
        <v>1</v>
      </c>
      <c r="F238" s="163" t="s">
        <v>144</v>
      </c>
      <c r="H238" s="164">
        <v>142.40199999999999</v>
      </c>
      <c r="I238" s="165"/>
      <c r="L238" s="161"/>
      <c r="M238" s="166"/>
      <c r="T238" s="167"/>
      <c r="AT238" s="162" t="s">
        <v>141</v>
      </c>
      <c r="AU238" s="162" t="s">
        <v>85</v>
      </c>
      <c r="AV238" s="14" t="s">
        <v>131</v>
      </c>
      <c r="AW238" s="14" t="s">
        <v>32</v>
      </c>
      <c r="AX238" s="14" t="s">
        <v>83</v>
      </c>
      <c r="AY238" s="162" t="s">
        <v>132</v>
      </c>
    </row>
    <row r="239" spans="2:65" s="1" customFormat="1" ht="44.25" customHeight="1">
      <c r="B239" s="31"/>
      <c r="C239" s="131" t="s">
        <v>7</v>
      </c>
      <c r="D239" s="131" t="s">
        <v>135</v>
      </c>
      <c r="E239" s="132" t="s">
        <v>272</v>
      </c>
      <c r="F239" s="133" t="s">
        <v>273</v>
      </c>
      <c r="G239" s="134" t="s">
        <v>191</v>
      </c>
      <c r="H239" s="135">
        <v>170.886</v>
      </c>
      <c r="I239" s="136"/>
      <c r="J239" s="137">
        <f>ROUND(I239*H239,2)</f>
        <v>0</v>
      </c>
      <c r="K239" s="133" t="s">
        <v>151</v>
      </c>
      <c r="L239" s="31"/>
      <c r="M239" s="138" t="s">
        <v>1</v>
      </c>
      <c r="N239" s="139" t="s">
        <v>41</v>
      </c>
      <c r="P239" s="140">
        <f>O239*H239</f>
        <v>0</v>
      </c>
      <c r="Q239" s="140">
        <v>8.5199999999999998E-3</v>
      </c>
      <c r="R239" s="140">
        <f>Q239*H239</f>
        <v>1.4559487199999999</v>
      </c>
      <c r="S239" s="140">
        <v>0</v>
      </c>
      <c r="T239" s="141">
        <f>S239*H239</f>
        <v>0</v>
      </c>
      <c r="AR239" s="142" t="s">
        <v>131</v>
      </c>
      <c r="AT239" s="142" t="s">
        <v>135</v>
      </c>
      <c r="AU239" s="142" t="s">
        <v>85</v>
      </c>
      <c r="AY239" s="16" t="s">
        <v>132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6" t="s">
        <v>83</v>
      </c>
      <c r="BK239" s="143">
        <f>ROUND(I239*H239,2)</f>
        <v>0</v>
      </c>
      <c r="BL239" s="16" t="s">
        <v>131</v>
      </c>
      <c r="BM239" s="142" t="s">
        <v>274</v>
      </c>
    </row>
    <row r="240" spans="2:65" s="1" customFormat="1" ht="48">
      <c r="B240" s="31"/>
      <c r="D240" s="144" t="s">
        <v>140</v>
      </c>
      <c r="F240" s="145" t="s">
        <v>275</v>
      </c>
      <c r="I240" s="146"/>
      <c r="L240" s="31"/>
      <c r="M240" s="147"/>
      <c r="T240" s="55"/>
      <c r="AT240" s="16" t="s">
        <v>140</v>
      </c>
      <c r="AU240" s="16" t="s">
        <v>85</v>
      </c>
    </row>
    <row r="241" spans="2:65" s="12" customFormat="1">
      <c r="B241" s="148"/>
      <c r="D241" s="144" t="s">
        <v>141</v>
      </c>
      <c r="E241" s="149" t="s">
        <v>1</v>
      </c>
      <c r="F241" s="150" t="s">
        <v>276</v>
      </c>
      <c r="H241" s="149" t="s">
        <v>1</v>
      </c>
      <c r="I241" s="151"/>
      <c r="L241" s="148"/>
      <c r="M241" s="152"/>
      <c r="T241" s="153"/>
      <c r="AT241" s="149" t="s">
        <v>141</v>
      </c>
      <c r="AU241" s="149" t="s">
        <v>85</v>
      </c>
      <c r="AV241" s="12" t="s">
        <v>83</v>
      </c>
      <c r="AW241" s="12" t="s">
        <v>32</v>
      </c>
      <c r="AX241" s="12" t="s">
        <v>76</v>
      </c>
      <c r="AY241" s="149" t="s">
        <v>132</v>
      </c>
    </row>
    <row r="242" spans="2:65" s="12" customFormat="1">
      <c r="B242" s="148"/>
      <c r="D242" s="144" t="s">
        <v>141</v>
      </c>
      <c r="E242" s="149" t="s">
        <v>1</v>
      </c>
      <c r="F242" s="150" t="s">
        <v>277</v>
      </c>
      <c r="H242" s="149" t="s">
        <v>1</v>
      </c>
      <c r="I242" s="151"/>
      <c r="L242" s="148"/>
      <c r="M242" s="152"/>
      <c r="T242" s="153"/>
      <c r="AT242" s="149" t="s">
        <v>141</v>
      </c>
      <c r="AU242" s="149" t="s">
        <v>85</v>
      </c>
      <c r="AV242" s="12" t="s">
        <v>83</v>
      </c>
      <c r="AW242" s="12" t="s">
        <v>32</v>
      </c>
      <c r="AX242" s="12" t="s">
        <v>76</v>
      </c>
      <c r="AY242" s="149" t="s">
        <v>132</v>
      </c>
    </row>
    <row r="243" spans="2:65" s="13" customFormat="1">
      <c r="B243" s="154"/>
      <c r="D243" s="144" t="s">
        <v>141</v>
      </c>
      <c r="E243" s="155" t="s">
        <v>1</v>
      </c>
      <c r="F243" s="156" t="s">
        <v>278</v>
      </c>
      <c r="H243" s="157">
        <v>170.886</v>
      </c>
      <c r="I243" s="158"/>
      <c r="L243" s="154"/>
      <c r="M243" s="159"/>
      <c r="T243" s="160"/>
      <c r="AT243" s="155" t="s">
        <v>141</v>
      </c>
      <c r="AU243" s="155" t="s">
        <v>85</v>
      </c>
      <c r="AV243" s="13" t="s">
        <v>85</v>
      </c>
      <c r="AW243" s="13" t="s">
        <v>32</v>
      </c>
      <c r="AX243" s="13" t="s">
        <v>76</v>
      </c>
      <c r="AY243" s="155" t="s">
        <v>132</v>
      </c>
    </row>
    <row r="244" spans="2:65" s="14" customFormat="1">
      <c r="B244" s="161"/>
      <c r="D244" s="144" t="s">
        <v>141</v>
      </c>
      <c r="E244" s="162" t="s">
        <v>1</v>
      </c>
      <c r="F244" s="163" t="s">
        <v>144</v>
      </c>
      <c r="H244" s="164">
        <v>170.886</v>
      </c>
      <c r="I244" s="165"/>
      <c r="L244" s="161"/>
      <c r="M244" s="166"/>
      <c r="T244" s="167"/>
      <c r="AT244" s="162" t="s">
        <v>141</v>
      </c>
      <c r="AU244" s="162" t="s">
        <v>85</v>
      </c>
      <c r="AV244" s="14" t="s">
        <v>131</v>
      </c>
      <c r="AW244" s="14" t="s">
        <v>32</v>
      </c>
      <c r="AX244" s="14" t="s">
        <v>83</v>
      </c>
      <c r="AY244" s="162" t="s">
        <v>132</v>
      </c>
    </row>
    <row r="245" spans="2:65" s="1" customFormat="1" ht="24.15" customHeight="1">
      <c r="B245" s="31"/>
      <c r="C245" s="168" t="s">
        <v>279</v>
      </c>
      <c r="D245" s="168" t="s">
        <v>236</v>
      </c>
      <c r="E245" s="169" t="s">
        <v>280</v>
      </c>
      <c r="F245" s="170" t="s">
        <v>281</v>
      </c>
      <c r="G245" s="171" t="s">
        <v>191</v>
      </c>
      <c r="H245" s="172">
        <v>179.43</v>
      </c>
      <c r="I245" s="173"/>
      <c r="J245" s="174">
        <f>ROUND(I245*H245,2)</f>
        <v>0</v>
      </c>
      <c r="K245" s="170" t="s">
        <v>151</v>
      </c>
      <c r="L245" s="175"/>
      <c r="M245" s="176" t="s">
        <v>1</v>
      </c>
      <c r="N245" s="177" t="s">
        <v>41</v>
      </c>
      <c r="P245" s="140">
        <f>O245*H245</f>
        <v>0</v>
      </c>
      <c r="Q245" s="140">
        <v>4.1999999999999997E-3</v>
      </c>
      <c r="R245" s="140">
        <f>Q245*H245</f>
        <v>0.753606</v>
      </c>
      <c r="S245" s="140">
        <v>0</v>
      </c>
      <c r="T245" s="141">
        <f>S245*H245</f>
        <v>0</v>
      </c>
      <c r="AR245" s="142" t="s">
        <v>188</v>
      </c>
      <c r="AT245" s="142" t="s">
        <v>236</v>
      </c>
      <c r="AU245" s="142" t="s">
        <v>85</v>
      </c>
      <c r="AY245" s="16" t="s">
        <v>132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6" t="s">
        <v>83</v>
      </c>
      <c r="BK245" s="143">
        <f>ROUND(I245*H245,2)</f>
        <v>0</v>
      </c>
      <c r="BL245" s="16" t="s">
        <v>131</v>
      </c>
      <c r="BM245" s="142" t="s">
        <v>282</v>
      </c>
    </row>
    <row r="246" spans="2:65" s="1" customFormat="1" ht="19.2">
      <c r="B246" s="31"/>
      <c r="D246" s="144" t="s">
        <v>140</v>
      </c>
      <c r="F246" s="145" t="s">
        <v>281</v>
      </c>
      <c r="I246" s="146"/>
      <c r="L246" s="31"/>
      <c r="M246" s="147"/>
      <c r="T246" s="55"/>
      <c r="AT246" s="16" t="s">
        <v>140</v>
      </c>
      <c r="AU246" s="16" t="s">
        <v>85</v>
      </c>
    </row>
    <row r="247" spans="2:65" s="13" customFormat="1">
      <c r="B247" s="154"/>
      <c r="D247" s="144" t="s">
        <v>141</v>
      </c>
      <c r="F247" s="156" t="s">
        <v>283</v>
      </c>
      <c r="H247" s="157">
        <v>179.43</v>
      </c>
      <c r="I247" s="158"/>
      <c r="L247" s="154"/>
      <c r="M247" s="159"/>
      <c r="T247" s="160"/>
      <c r="AT247" s="155" t="s">
        <v>141</v>
      </c>
      <c r="AU247" s="155" t="s">
        <v>85</v>
      </c>
      <c r="AV247" s="13" t="s">
        <v>85</v>
      </c>
      <c r="AW247" s="13" t="s">
        <v>4</v>
      </c>
      <c r="AX247" s="13" t="s">
        <v>83</v>
      </c>
      <c r="AY247" s="155" t="s">
        <v>132</v>
      </c>
    </row>
    <row r="248" spans="2:65" s="1" customFormat="1" ht="44.25" customHeight="1">
      <c r="B248" s="31"/>
      <c r="C248" s="131" t="s">
        <v>284</v>
      </c>
      <c r="D248" s="131" t="s">
        <v>135</v>
      </c>
      <c r="E248" s="132" t="s">
        <v>272</v>
      </c>
      <c r="F248" s="133" t="s">
        <v>273</v>
      </c>
      <c r="G248" s="134" t="s">
        <v>191</v>
      </c>
      <c r="H248" s="135">
        <v>170.886</v>
      </c>
      <c r="I248" s="136"/>
      <c r="J248" s="137">
        <f>ROUND(I248*H248,2)</f>
        <v>0</v>
      </c>
      <c r="K248" s="133" t="s">
        <v>151</v>
      </c>
      <c r="L248" s="31"/>
      <c r="M248" s="138" t="s">
        <v>1</v>
      </c>
      <c r="N248" s="139" t="s">
        <v>41</v>
      </c>
      <c r="P248" s="140">
        <f>O248*H248</f>
        <v>0</v>
      </c>
      <c r="Q248" s="140">
        <v>8.5199999999999998E-3</v>
      </c>
      <c r="R248" s="140">
        <f>Q248*H248</f>
        <v>1.4559487199999999</v>
      </c>
      <c r="S248" s="140">
        <v>0</v>
      </c>
      <c r="T248" s="141">
        <f>S248*H248</f>
        <v>0</v>
      </c>
      <c r="AR248" s="142" t="s">
        <v>131</v>
      </c>
      <c r="AT248" s="142" t="s">
        <v>135</v>
      </c>
      <c r="AU248" s="142" t="s">
        <v>85</v>
      </c>
      <c r="AY248" s="16" t="s">
        <v>132</v>
      </c>
      <c r="BE248" s="143">
        <f>IF(N248="základní",J248,0)</f>
        <v>0</v>
      </c>
      <c r="BF248" s="143">
        <f>IF(N248="snížená",J248,0)</f>
        <v>0</v>
      </c>
      <c r="BG248" s="143">
        <f>IF(N248="zákl. přenesená",J248,0)</f>
        <v>0</v>
      </c>
      <c r="BH248" s="143">
        <f>IF(N248="sníž. přenesená",J248,0)</f>
        <v>0</v>
      </c>
      <c r="BI248" s="143">
        <f>IF(N248="nulová",J248,0)</f>
        <v>0</v>
      </c>
      <c r="BJ248" s="16" t="s">
        <v>83</v>
      </c>
      <c r="BK248" s="143">
        <f>ROUND(I248*H248,2)</f>
        <v>0</v>
      </c>
      <c r="BL248" s="16" t="s">
        <v>131</v>
      </c>
      <c r="BM248" s="142" t="s">
        <v>285</v>
      </c>
    </row>
    <row r="249" spans="2:65" s="1" customFormat="1" ht="48">
      <c r="B249" s="31"/>
      <c r="D249" s="144" t="s">
        <v>140</v>
      </c>
      <c r="F249" s="145" t="s">
        <v>275</v>
      </c>
      <c r="I249" s="146"/>
      <c r="L249" s="31"/>
      <c r="M249" s="147"/>
      <c r="T249" s="55"/>
      <c r="AT249" s="16" t="s">
        <v>140</v>
      </c>
      <c r="AU249" s="16" t="s">
        <v>85</v>
      </c>
    </row>
    <row r="250" spans="2:65" s="12" customFormat="1">
      <c r="B250" s="148"/>
      <c r="D250" s="144" t="s">
        <v>141</v>
      </c>
      <c r="E250" s="149" t="s">
        <v>1</v>
      </c>
      <c r="F250" s="150" t="s">
        <v>276</v>
      </c>
      <c r="H250" s="149" t="s">
        <v>1</v>
      </c>
      <c r="I250" s="151"/>
      <c r="L250" s="148"/>
      <c r="M250" s="152"/>
      <c r="T250" s="153"/>
      <c r="AT250" s="149" t="s">
        <v>141</v>
      </c>
      <c r="AU250" s="149" t="s">
        <v>85</v>
      </c>
      <c r="AV250" s="12" t="s">
        <v>83</v>
      </c>
      <c r="AW250" s="12" t="s">
        <v>32</v>
      </c>
      <c r="AX250" s="12" t="s">
        <v>76</v>
      </c>
      <c r="AY250" s="149" t="s">
        <v>132</v>
      </c>
    </row>
    <row r="251" spans="2:65" s="12" customFormat="1">
      <c r="B251" s="148"/>
      <c r="D251" s="144" t="s">
        <v>141</v>
      </c>
      <c r="E251" s="149" t="s">
        <v>1</v>
      </c>
      <c r="F251" s="150" t="s">
        <v>277</v>
      </c>
      <c r="H251" s="149" t="s">
        <v>1</v>
      </c>
      <c r="I251" s="151"/>
      <c r="L251" s="148"/>
      <c r="M251" s="152"/>
      <c r="T251" s="153"/>
      <c r="AT251" s="149" t="s">
        <v>141</v>
      </c>
      <c r="AU251" s="149" t="s">
        <v>85</v>
      </c>
      <c r="AV251" s="12" t="s">
        <v>83</v>
      </c>
      <c r="AW251" s="12" t="s">
        <v>32</v>
      </c>
      <c r="AX251" s="12" t="s">
        <v>76</v>
      </c>
      <c r="AY251" s="149" t="s">
        <v>132</v>
      </c>
    </row>
    <row r="252" spans="2:65" s="13" customFormat="1">
      <c r="B252" s="154"/>
      <c r="D252" s="144" t="s">
        <v>141</v>
      </c>
      <c r="E252" s="155" t="s">
        <v>1</v>
      </c>
      <c r="F252" s="156" t="s">
        <v>278</v>
      </c>
      <c r="H252" s="157">
        <v>170.886</v>
      </c>
      <c r="I252" s="158"/>
      <c r="L252" s="154"/>
      <c r="M252" s="159"/>
      <c r="T252" s="160"/>
      <c r="AT252" s="155" t="s">
        <v>141</v>
      </c>
      <c r="AU252" s="155" t="s">
        <v>85</v>
      </c>
      <c r="AV252" s="13" t="s">
        <v>85</v>
      </c>
      <c r="AW252" s="13" t="s">
        <v>32</v>
      </c>
      <c r="AX252" s="13" t="s">
        <v>76</v>
      </c>
      <c r="AY252" s="155" t="s">
        <v>132</v>
      </c>
    </row>
    <row r="253" spans="2:65" s="14" customFormat="1">
      <c r="B253" s="161"/>
      <c r="D253" s="144" t="s">
        <v>141</v>
      </c>
      <c r="E253" s="162" t="s">
        <v>1</v>
      </c>
      <c r="F253" s="163" t="s">
        <v>144</v>
      </c>
      <c r="H253" s="164">
        <v>170.886</v>
      </c>
      <c r="I253" s="165"/>
      <c r="L253" s="161"/>
      <c r="M253" s="166"/>
      <c r="T253" s="167"/>
      <c r="AT253" s="162" t="s">
        <v>141</v>
      </c>
      <c r="AU253" s="162" t="s">
        <v>85</v>
      </c>
      <c r="AV253" s="14" t="s">
        <v>131</v>
      </c>
      <c r="AW253" s="14" t="s">
        <v>32</v>
      </c>
      <c r="AX253" s="14" t="s">
        <v>83</v>
      </c>
      <c r="AY253" s="162" t="s">
        <v>132</v>
      </c>
    </row>
    <row r="254" spans="2:65" s="1" customFormat="1" ht="24.15" customHeight="1">
      <c r="B254" s="31"/>
      <c r="C254" s="168" t="s">
        <v>286</v>
      </c>
      <c r="D254" s="168" t="s">
        <v>236</v>
      </c>
      <c r="E254" s="169" t="s">
        <v>287</v>
      </c>
      <c r="F254" s="170" t="s">
        <v>288</v>
      </c>
      <c r="G254" s="171" t="s">
        <v>191</v>
      </c>
      <c r="H254" s="172">
        <v>179.43</v>
      </c>
      <c r="I254" s="173"/>
      <c r="J254" s="174">
        <f>ROUND(I254*H254,2)</f>
        <v>0</v>
      </c>
      <c r="K254" s="170" t="s">
        <v>151</v>
      </c>
      <c r="L254" s="175"/>
      <c r="M254" s="176" t="s">
        <v>1</v>
      </c>
      <c r="N254" s="177" t="s">
        <v>41</v>
      </c>
      <c r="P254" s="140">
        <f>O254*H254</f>
        <v>0</v>
      </c>
      <c r="Q254" s="140">
        <v>2.8999999999999998E-3</v>
      </c>
      <c r="R254" s="140">
        <f>Q254*H254</f>
        <v>0.520347</v>
      </c>
      <c r="S254" s="140">
        <v>0</v>
      </c>
      <c r="T254" s="141">
        <f>S254*H254</f>
        <v>0</v>
      </c>
      <c r="AR254" s="142" t="s">
        <v>188</v>
      </c>
      <c r="AT254" s="142" t="s">
        <v>236</v>
      </c>
      <c r="AU254" s="142" t="s">
        <v>85</v>
      </c>
      <c r="AY254" s="16" t="s">
        <v>132</v>
      </c>
      <c r="BE254" s="143">
        <f>IF(N254="základní",J254,0)</f>
        <v>0</v>
      </c>
      <c r="BF254" s="143">
        <f>IF(N254="snížená",J254,0)</f>
        <v>0</v>
      </c>
      <c r="BG254" s="143">
        <f>IF(N254="zákl. přenesená",J254,0)</f>
        <v>0</v>
      </c>
      <c r="BH254" s="143">
        <f>IF(N254="sníž. přenesená",J254,0)</f>
        <v>0</v>
      </c>
      <c r="BI254" s="143">
        <f>IF(N254="nulová",J254,0)</f>
        <v>0</v>
      </c>
      <c r="BJ254" s="16" t="s">
        <v>83</v>
      </c>
      <c r="BK254" s="143">
        <f>ROUND(I254*H254,2)</f>
        <v>0</v>
      </c>
      <c r="BL254" s="16" t="s">
        <v>131</v>
      </c>
      <c r="BM254" s="142" t="s">
        <v>289</v>
      </c>
    </row>
    <row r="255" spans="2:65" s="1" customFormat="1" ht="19.2">
      <c r="B255" s="31"/>
      <c r="D255" s="144" t="s">
        <v>140</v>
      </c>
      <c r="F255" s="145" t="s">
        <v>288</v>
      </c>
      <c r="I255" s="146"/>
      <c r="L255" s="31"/>
      <c r="M255" s="147"/>
      <c r="T255" s="55"/>
      <c r="AT255" s="16" t="s">
        <v>140</v>
      </c>
      <c r="AU255" s="16" t="s">
        <v>85</v>
      </c>
    </row>
    <row r="256" spans="2:65" s="13" customFormat="1">
      <c r="B256" s="154"/>
      <c r="D256" s="144" t="s">
        <v>141</v>
      </c>
      <c r="F256" s="156" t="s">
        <v>283</v>
      </c>
      <c r="H256" s="157">
        <v>179.43</v>
      </c>
      <c r="I256" s="158"/>
      <c r="L256" s="154"/>
      <c r="M256" s="159"/>
      <c r="T256" s="160"/>
      <c r="AT256" s="155" t="s">
        <v>141</v>
      </c>
      <c r="AU256" s="155" t="s">
        <v>85</v>
      </c>
      <c r="AV256" s="13" t="s">
        <v>85</v>
      </c>
      <c r="AW256" s="13" t="s">
        <v>4</v>
      </c>
      <c r="AX256" s="13" t="s">
        <v>83</v>
      </c>
      <c r="AY256" s="155" t="s">
        <v>132</v>
      </c>
    </row>
    <row r="257" spans="2:65" s="1" customFormat="1" ht="44.25" customHeight="1">
      <c r="B257" s="31"/>
      <c r="C257" s="131" t="s">
        <v>290</v>
      </c>
      <c r="D257" s="131" t="s">
        <v>135</v>
      </c>
      <c r="E257" s="132" t="s">
        <v>291</v>
      </c>
      <c r="F257" s="133" t="s">
        <v>292</v>
      </c>
      <c r="G257" s="134" t="s">
        <v>191</v>
      </c>
      <c r="H257" s="135">
        <v>284.80399999999997</v>
      </c>
      <c r="I257" s="136"/>
      <c r="J257" s="137">
        <f>ROUND(I257*H257,2)</f>
        <v>0</v>
      </c>
      <c r="K257" s="133" t="s">
        <v>151</v>
      </c>
      <c r="L257" s="31"/>
      <c r="M257" s="138" t="s">
        <v>1</v>
      </c>
      <c r="N257" s="139" t="s">
        <v>41</v>
      </c>
      <c r="P257" s="140">
        <f>O257*H257</f>
        <v>0</v>
      </c>
      <c r="Q257" s="140">
        <v>1.1520000000000002E-2</v>
      </c>
      <c r="R257" s="140">
        <f>Q257*H257</f>
        <v>3.2809420800000004</v>
      </c>
      <c r="S257" s="140">
        <v>0</v>
      </c>
      <c r="T257" s="141">
        <f>S257*H257</f>
        <v>0</v>
      </c>
      <c r="AR257" s="142" t="s">
        <v>131</v>
      </c>
      <c r="AT257" s="142" t="s">
        <v>135</v>
      </c>
      <c r="AU257" s="142" t="s">
        <v>85</v>
      </c>
      <c r="AY257" s="16" t="s">
        <v>132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6" t="s">
        <v>83</v>
      </c>
      <c r="BK257" s="143">
        <f>ROUND(I257*H257,2)</f>
        <v>0</v>
      </c>
      <c r="BL257" s="16" t="s">
        <v>131</v>
      </c>
      <c r="BM257" s="142" t="s">
        <v>293</v>
      </c>
    </row>
    <row r="258" spans="2:65" s="1" customFormat="1" ht="57.6">
      <c r="B258" s="31"/>
      <c r="D258" s="144" t="s">
        <v>140</v>
      </c>
      <c r="F258" s="145" t="s">
        <v>294</v>
      </c>
      <c r="I258" s="146"/>
      <c r="L258" s="31"/>
      <c r="M258" s="147"/>
      <c r="T258" s="55"/>
      <c r="AT258" s="16" t="s">
        <v>140</v>
      </c>
      <c r="AU258" s="16" t="s">
        <v>85</v>
      </c>
    </row>
    <row r="259" spans="2:65" s="12" customFormat="1">
      <c r="B259" s="148"/>
      <c r="D259" s="144" t="s">
        <v>141</v>
      </c>
      <c r="E259" s="149" t="s">
        <v>1</v>
      </c>
      <c r="F259" s="150" t="s">
        <v>276</v>
      </c>
      <c r="H259" s="149" t="s">
        <v>1</v>
      </c>
      <c r="I259" s="151"/>
      <c r="L259" s="148"/>
      <c r="M259" s="152"/>
      <c r="T259" s="153"/>
      <c r="AT259" s="149" t="s">
        <v>141</v>
      </c>
      <c r="AU259" s="149" t="s">
        <v>85</v>
      </c>
      <c r="AV259" s="12" t="s">
        <v>83</v>
      </c>
      <c r="AW259" s="12" t="s">
        <v>32</v>
      </c>
      <c r="AX259" s="12" t="s">
        <v>76</v>
      </c>
      <c r="AY259" s="149" t="s">
        <v>132</v>
      </c>
    </row>
    <row r="260" spans="2:65" s="12" customFormat="1">
      <c r="B260" s="148"/>
      <c r="D260" s="144" t="s">
        <v>141</v>
      </c>
      <c r="E260" s="149" t="s">
        <v>1</v>
      </c>
      <c r="F260" s="150" t="s">
        <v>295</v>
      </c>
      <c r="H260" s="149" t="s">
        <v>1</v>
      </c>
      <c r="I260" s="151"/>
      <c r="L260" s="148"/>
      <c r="M260" s="152"/>
      <c r="T260" s="153"/>
      <c r="AT260" s="149" t="s">
        <v>141</v>
      </c>
      <c r="AU260" s="149" t="s">
        <v>85</v>
      </c>
      <c r="AV260" s="12" t="s">
        <v>83</v>
      </c>
      <c r="AW260" s="12" t="s">
        <v>32</v>
      </c>
      <c r="AX260" s="12" t="s">
        <v>76</v>
      </c>
      <c r="AY260" s="149" t="s">
        <v>132</v>
      </c>
    </row>
    <row r="261" spans="2:65" s="13" customFormat="1">
      <c r="B261" s="154"/>
      <c r="D261" s="144" t="s">
        <v>141</v>
      </c>
      <c r="E261" s="155" t="s">
        <v>1</v>
      </c>
      <c r="F261" s="156" t="s">
        <v>296</v>
      </c>
      <c r="H261" s="157">
        <v>284.80399999999997</v>
      </c>
      <c r="I261" s="158"/>
      <c r="L261" s="154"/>
      <c r="M261" s="159"/>
      <c r="T261" s="160"/>
      <c r="AT261" s="155" t="s">
        <v>141</v>
      </c>
      <c r="AU261" s="155" t="s">
        <v>85</v>
      </c>
      <c r="AV261" s="13" t="s">
        <v>85</v>
      </c>
      <c r="AW261" s="13" t="s">
        <v>32</v>
      </c>
      <c r="AX261" s="13" t="s">
        <v>76</v>
      </c>
      <c r="AY261" s="155" t="s">
        <v>132</v>
      </c>
    </row>
    <row r="262" spans="2:65" s="14" customFormat="1">
      <c r="B262" s="161"/>
      <c r="D262" s="144" t="s">
        <v>141</v>
      </c>
      <c r="E262" s="162" t="s">
        <v>1</v>
      </c>
      <c r="F262" s="163" t="s">
        <v>144</v>
      </c>
      <c r="H262" s="164">
        <v>284.80399999999997</v>
      </c>
      <c r="I262" s="165"/>
      <c r="L262" s="161"/>
      <c r="M262" s="166"/>
      <c r="T262" s="167"/>
      <c r="AT262" s="162" t="s">
        <v>141</v>
      </c>
      <c r="AU262" s="162" t="s">
        <v>85</v>
      </c>
      <c r="AV262" s="14" t="s">
        <v>131</v>
      </c>
      <c r="AW262" s="14" t="s">
        <v>32</v>
      </c>
      <c r="AX262" s="14" t="s">
        <v>83</v>
      </c>
      <c r="AY262" s="162" t="s">
        <v>132</v>
      </c>
    </row>
    <row r="263" spans="2:65" s="1" customFormat="1" ht="24.15" customHeight="1">
      <c r="B263" s="31"/>
      <c r="C263" s="168" t="s">
        <v>297</v>
      </c>
      <c r="D263" s="168" t="s">
        <v>236</v>
      </c>
      <c r="E263" s="169" t="s">
        <v>298</v>
      </c>
      <c r="F263" s="170" t="s">
        <v>299</v>
      </c>
      <c r="G263" s="171" t="s">
        <v>191</v>
      </c>
      <c r="H263" s="172">
        <v>299.04399999999998</v>
      </c>
      <c r="I263" s="173"/>
      <c r="J263" s="174">
        <f>ROUND(I263*H263,2)</f>
        <v>0</v>
      </c>
      <c r="K263" s="170" t="s">
        <v>151</v>
      </c>
      <c r="L263" s="175"/>
      <c r="M263" s="176" t="s">
        <v>1</v>
      </c>
      <c r="N263" s="177" t="s">
        <v>41</v>
      </c>
      <c r="P263" s="140">
        <f>O263*H263</f>
        <v>0</v>
      </c>
      <c r="Q263" s="140">
        <v>1.9E-2</v>
      </c>
      <c r="R263" s="140">
        <f>Q263*H263</f>
        <v>5.6818359999999997</v>
      </c>
      <c r="S263" s="140">
        <v>0</v>
      </c>
      <c r="T263" s="141">
        <f>S263*H263</f>
        <v>0</v>
      </c>
      <c r="AR263" s="142" t="s">
        <v>188</v>
      </c>
      <c r="AT263" s="142" t="s">
        <v>236</v>
      </c>
      <c r="AU263" s="142" t="s">
        <v>85</v>
      </c>
      <c r="AY263" s="16" t="s">
        <v>132</v>
      </c>
      <c r="BE263" s="143">
        <f>IF(N263="základní",J263,0)</f>
        <v>0</v>
      </c>
      <c r="BF263" s="143">
        <f>IF(N263="snížená",J263,0)</f>
        <v>0</v>
      </c>
      <c r="BG263" s="143">
        <f>IF(N263="zákl. přenesená",J263,0)</f>
        <v>0</v>
      </c>
      <c r="BH263" s="143">
        <f>IF(N263="sníž. přenesená",J263,0)</f>
        <v>0</v>
      </c>
      <c r="BI263" s="143">
        <f>IF(N263="nulová",J263,0)</f>
        <v>0</v>
      </c>
      <c r="BJ263" s="16" t="s">
        <v>83</v>
      </c>
      <c r="BK263" s="143">
        <f>ROUND(I263*H263,2)</f>
        <v>0</v>
      </c>
      <c r="BL263" s="16" t="s">
        <v>131</v>
      </c>
      <c r="BM263" s="142" t="s">
        <v>300</v>
      </c>
    </row>
    <row r="264" spans="2:65" s="1" customFormat="1" ht="19.2">
      <c r="B264" s="31"/>
      <c r="D264" s="144" t="s">
        <v>140</v>
      </c>
      <c r="F264" s="145" t="s">
        <v>299</v>
      </c>
      <c r="I264" s="146"/>
      <c r="L264" s="31"/>
      <c r="M264" s="147"/>
      <c r="T264" s="55"/>
      <c r="AT264" s="16" t="s">
        <v>140</v>
      </c>
      <c r="AU264" s="16" t="s">
        <v>85</v>
      </c>
    </row>
    <row r="265" spans="2:65" s="13" customFormat="1">
      <c r="B265" s="154"/>
      <c r="D265" s="144" t="s">
        <v>141</v>
      </c>
      <c r="F265" s="156" t="s">
        <v>301</v>
      </c>
      <c r="H265" s="157">
        <v>299.04399999999998</v>
      </c>
      <c r="I265" s="158"/>
      <c r="L265" s="154"/>
      <c r="M265" s="159"/>
      <c r="T265" s="160"/>
      <c r="AT265" s="155" t="s">
        <v>141</v>
      </c>
      <c r="AU265" s="155" t="s">
        <v>85</v>
      </c>
      <c r="AV265" s="13" t="s">
        <v>85</v>
      </c>
      <c r="AW265" s="13" t="s">
        <v>4</v>
      </c>
      <c r="AX265" s="13" t="s">
        <v>83</v>
      </c>
      <c r="AY265" s="155" t="s">
        <v>132</v>
      </c>
    </row>
    <row r="266" spans="2:65" s="1" customFormat="1" ht="37.950000000000003" customHeight="1">
      <c r="B266" s="31"/>
      <c r="C266" s="131" t="s">
        <v>302</v>
      </c>
      <c r="D266" s="131" t="s">
        <v>135</v>
      </c>
      <c r="E266" s="132" t="s">
        <v>303</v>
      </c>
      <c r="F266" s="133" t="s">
        <v>304</v>
      </c>
      <c r="G266" s="134" t="s">
        <v>191</v>
      </c>
      <c r="H266" s="135">
        <v>341.77199999999999</v>
      </c>
      <c r="I266" s="136"/>
      <c r="J266" s="137">
        <f>ROUND(I266*H266,2)</f>
        <v>0</v>
      </c>
      <c r="K266" s="133" t="s">
        <v>151</v>
      </c>
      <c r="L266" s="31"/>
      <c r="M266" s="138" t="s">
        <v>1</v>
      </c>
      <c r="N266" s="139" t="s">
        <v>41</v>
      </c>
      <c r="P266" s="140">
        <f>O266*H266</f>
        <v>0</v>
      </c>
      <c r="Q266" s="140">
        <v>8.0000000000000007E-5</v>
      </c>
      <c r="R266" s="140">
        <f>Q266*H266</f>
        <v>2.7341760000000003E-2</v>
      </c>
      <c r="S266" s="140">
        <v>0</v>
      </c>
      <c r="T266" s="141">
        <f>S266*H266</f>
        <v>0</v>
      </c>
      <c r="AR266" s="142" t="s">
        <v>131</v>
      </c>
      <c r="AT266" s="142" t="s">
        <v>135</v>
      </c>
      <c r="AU266" s="142" t="s">
        <v>85</v>
      </c>
      <c r="AY266" s="16" t="s">
        <v>132</v>
      </c>
      <c r="BE266" s="143">
        <f>IF(N266="základní",J266,0)</f>
        <v>0</v>
      </c>
      <c r="BF266" s="143">
        <f>IF(N266="snížená",J266,0)</f>
        <v>0</v>
      </c>
      <c r="BG266" s="143">
        <f>IF(N266="zákl. přenesená",J266,0)</f>
        <v>0</v>
      </c>
      <c r="BH266" s="143">
        <f>IF(N266="sníž. přenesená",J266,0)</f>
        <v>0</v>
      </c>
      <c r="BI266" s="143">
        <f>IF(N266="nulová",J266,0)</f>
        <v>0</v>
      </c>
      <c r="BJ266" s="16" t="s">
        <v>83</v>
      </c>
      <c r="BK266" s="143">
        <f>ROUND(I266*H266,2)</f>
        <v>0</v>
      </c>
      <c r="BL266" s="16" t="s">
        <v>131</v>
      </c>
      <c r="BM266" s="142" t="s">
        <v>305</v>
      </c>
    </row>
    <row r="267" spans="2:65" s="1" customFormat="1" ht="28.8">
      <c r="B267" s="31"/>
      <c r="D267" s="144" t="s">
        <v>140</v>
      </c>
      <c r="F267" s="145" t="s">
        <v>306</v>
      </c>
      <c r="I267" s="146"/>
      <c r="L267" s="31"/>
      <c r="M267" s="147"/>
      <c r="T267" s="55"/>
      <c r="AT267" s="16" t="s">
        <v>140</v>
      </c>
      <c r="AU267" s="16" t="s">
        <v>85</v>
      </c>
    </row>
    <row r="268" spans="2:65" s="13" customFormat="1">
      <c r="B268" s="154"/>
      <c r="D268" s="144" t="s">
        <v>141</v>
      </c>
      <c r="E268" s="155" t="s">
        <v>1</v>
      </c>
      <c r="F268" s="156" t="s">
        <v>307</v>
      </c>
      <c r="H268" s="157">
        <v>341.77199999999999</v>
      </c>
      <c r="I268" s="158"/>
      <c r="L268" s="154"/>
      <c r="M268" s="159"/>
      <c r="T268" s="160"/>
      <c r="AT268" s="155" t="s">
        <v>141</v>
      </c>
      <c r="AU268" s="155" t="s">
        <v>85</v>
      </c>
      <c r="AV268" s="13" t="s">
        <v>85</v>
      </c>
      <c r="AW268" s="13" t="s">
        <v>32</v>
      </c>
      <c r="AX268" s="13" t="s">
        <v>76</v>
      </c>
      <c r="AY268" s="155" t="s">
        <v>132</v>
      </c>
    </row>
    <row r="269" spans="2:65" s="14" customFormat="1">
      <c r="B269" s="161"/>
      <c r="D269" s="144" t="s">
        <v>141</v>
      </c>
      <c r="E269" s="162" t="s">
        <v>1</v>
      </c>
      <c r="F269" s="163" t="s">
        <v>144</v>
      </c>
      <c r="H269" s="164">
        <v>341.77199999999999</v>
      </c>
      <c r="I269" s="165"/>
      <c r="L269" s="161"/>
      <c r="M269" s="166"/>
      <c r="T269" s="167"/>
      <c r="AT269" s="162" t="s">
        <v>141</v>
      </c>
      <c r="AU269" s="162" t="s">
        <v>85</v>
      </c>
      <c r="AV269" s="14" t="s">
        <v>131</v>
      </c>
      <c r="AW269" s="14" t="s">
        <v>32</v>
      </c>
      <c r="AX269" s="14" t="s">
        <v>83</v>
      </c>
      <c r="AY269" s="162" t="s">
        <v>132</v>
      </c>
    </row>
    <row r="270" spans="2:65" s="1" customFormat="1" ht="37.950000000000003" customHeight="1">
      <c r="B270" s="31"/>
      <c r="C270" s="131" t="s">
        <v>308</v>
      </c>
      <c r="D270" s="131" t="s">
        <v>135</v>
      </c>
      <c r="E270" s="132" t="s">
        <v>309</v>
      </c>
      <c r="F270" s="133" t="s">
        <v>310</v>
      </c>
      <c r="G270" s="134" t="s">
        <v>191</v>
      </c>
      <c r="H270" s="135">
        <v>284.80399999999997</v>
      </c>
      <c r="I270" s="136"/>
      <c r="J270" s="137">
        <f>ROUND(I270*H270,2)</f>
        <v>0</v>
      </c>
      <c r="K270" s="133" t="s">
        <v>151</v>
      </c>
      <c r="L270" s="31"/>
      <c r="M270" s="138" t="s">
        <v>1</v>
      </c>
      <c r="N270" s="139" t="s">
        <v>41</v>
      </c>
      <c r="P270" s="140">
        <f>O270*H270</f>
        <v>0</v>
      </c>
      <c r="Q270" s="140">
        <v>8.0000000000000007E-5</v>
      </c>
      <c r="R270" s="140">
        <f>Q270*H270</f>
        <v>2.278432E-2</v>
      </c>
      <c r="S270" s="140">
        <v>0</v>
      </c>
      <c r="T270" s="141">
        <f>S270*H270</f>
        <v>0</v>
      </c>
      <c r="AR270" s="142" t="s">
        <v>131</v>
      </c>
      <c r="AT270" s="142" t="s">
        <v>135</v>
      </c>
      <c r="AU270" s="142" t="s">
        <v>85</v>
      </c>
      <c r="AY270" s="16" t="s">
        <v>132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6" t="s">
        <v>83</v>
      </c>
      <c r="BK270" s="143">
        <f>ROUND(I270*H270,2)</f>
        <v>0</v>
      </c>
      <c r="BL270" s="16" t="s">
        <v>131</v>
      </c>
      <c r="BM270" s="142" t="s">
        <v>311</v>
      </c>
    </row>
    <row r="271" spans="2:65" s="1" customFormat="1" ht="38.4">
      <c r="B271" s="31"/>
      <c r="D271" s="144" t="s">
        <v>140</v>
      </c>
      <c r="F271" s="145" t="s">
        <v>312</v>
      </c>
      <c r="I271" s="146"/>
      <c r="L271" s="31"/>
      <c r="M271" s="147"/>
      <c r="T271" s="55"/>
      <c r="AT271" s="16" t="s">
        <v>140</v>
      </c>
      <c r="AU271" s="16" t="s">
        <v>85</v>
      </c>
    </row>
    <row r="272" spans="2:65" s="13" customFormat="1">
      <c r="B272" s="154"/>
      <c r="D272" s="144" t="s">
        <v>141</v>
      </c>
      <c r="E272" s="155" t="s">
        <v>1</v>
      </c>
      <c r="F272" s="156" t="s">
        <v>313</v>
      </c>
      <c r="H272" s="157">
        <v>284.80399999999997</v>
      </c>
      <c r="I272" s="158"/>
      <c r="L272" s="154"/>
      <c r="M272" s="159"/>
      <c r="T272" s="160"/>
      <c r="AT272" s="155" t="s">
        <v>141</v>
      </c>
      <c r="AU272" s="155" t="s">
        <v>85</v>
      </c>
      <c r="AV272" s="13" t="s">
        <v>85</v>
      </c>
      <c r="AW272" s="13" t="s">
        <v>32</v>
      </c>
      <c r="AX272" s="13" t="s">
        <v>76</v>
      </c>
      <c r="AY272" s="155" t="s">
        <v>132</v>
      </c>
    </row>
    <row r="273" spans="2:65" s="14" customFormat="1">
      <c r="B273" s="161"/>
      <c r="D273" s="144" t="s">
        <v>141</v>
      </c>
      <c r="E273" s="162" t="s">
        <v>1</v>
      </c>
      <c r="F273" s="163" t="s">
        <v>144</v>
      </c>
      <c r="H273" s="164">
        <v>284.80399999999997</v>
      </c>
      <c r="I273" s="165"/>
      <c r="L273" s="161"/>
      <c r="M273" s="166"/>
      <c r="T273" s="167"/>
      <c r="AT273" s="162" t="s">
        <v>141</v>
      </c>
      <c r="AU273" s="162" t="s">
        <v>85</v>
      </c>
      <c r="AV273" s="14" t="s">
        <v>131</v>
      </c>
      <c r="AW273" s="14" t="s">
        <v>32</v>
      </c>
      <c r="AX273" s="14" t="s">
        <v>83</v>
      </c>
      <c r="AY273" s="162" t="s">
        <v>132</v>
      </c>
    </row>
    <row r="274" spans="2:65" s="1" customFormat="1" ht="33" customHeight="1">
      <c r="B274" s="31"/>
      <c r="C274" s="131" t="s">
        <v>314</v>
      </c>
      <c r="D274" s="131" t="s">
        <v>135</v>
      </c>
      <c r="E274" s="132" t="s">
        <v>315</v>
      </c>
      <c r="F274" s="133" t="s">
        <v>316</v>
      </c>
      <c r="G274" s="134" t="s">
        <v>191</v>
      </c>
      <c r="H274" s="135">
        <v>313.28800000000001</v>
      </c>
      <c r="I274" s="136"/>
      <c r="J274" s="137">
        <f>ROUND(I274*H274,2)</f>
        <v>0</v>
      </c>
      <c r="K274" s="133" t="s">
        <v>268</v>
      </c>
      <c r="L274" s="31"/>
      <c r="M274" s="138" t="s">
        <v>1</v>
      </c>
      <c r="N274" s="139" t="s">
        <v>41</v>
      </c>
      <c r="P274" s="140">
        <f>O274*H274</f>
        <v>0</v>
      </c>
      <c r="Q274" s="140">
        <v>2.8500000000000001E-3</v>
      </c>
      <c r="R274" s="140">
        <f>Q274*H274</f>
        <v>0.89287080000000008</v>
      </c>
      <c r="S274" s="140">
        <v>0</v>
      </c>
      <c r="T274" s="141">
        <f>S274*H274</f>
        <v>0</v>
      </c>
      <c r="AR274" s="142" t="s">
        <v>131</v>
      </c>
      <c r="AT274" s="142" t="s">
        <v>135</v>
      </c>
      <c r="AU274" s="142" t="s">
        <v>85</v>
      </c>
      <c r="AY274" s="16" t="s">
        <v>132</v>
      </c>
      <c r="BE274" s="143">
        <f>IF(N274="základní",J274,0)</f>
        <v>0</v>
      </c>
      <c r="BF274" s="143">
        <f>IF(N274="snížená",J274,0)</f>
        <v>0</v>
      </c>
      <c r="BG274" s="143">
        <f>IF(N274="zákl. přenesená",J274,0)</f>
        <v>0</v>
      </c>
      <c r="BH274" s="143">
        <f>IF(N274="sníž. přenesená",J274,0)</f>
        <v>0</v>
      </c>
      <c r="BI274" s="143">
        <f>IF(N274="nulová",J274,0)</f>
        <v>0</v>
      </c>
      <c r="BJ274" s="16" t="s">
        <v>83</v>
      </c>
      <c r="BK274" s="143">
        <f>ROUND(I274*H274,2)</f>
        <v>0</v>
      </c>
      <c r="BL274" s="16" t="s">
        <v>131</v>
      </c>
      <c r="BM274" s="142" t="s">
        <v>317</v>
      </c>
    </row>
    <row r="275" spans="2:65" s="1" customFormat="1" ht="19.2">
      <c r="B275" s="31"/>
      <c r="D275" s="144" t="s">
        <v>140</v>
      </c>
      <c r="F275" s="145" t="s">
        <v>316</v>
      </c>
      <c r="I275" s="146"/>
      <c r="L275" s="31"/>
      <c r="M275" s="147"/>
      <c r="T275" s="55"/>
      <c r="AT275" s="16" t="s">
        <v>140</v>
      </c>
      <c r="AU275" s="16" t="s">
        <v>85</v>
      </c>
    </row>
    <row r="276" spans="2:65" s="12" customFormat="1">
      <c r="B276" s="148"/>
      <c r="D276" s="144" t="s">
        <v>141</v>
      </c>
      <c r="E276" s="149" t="s">
        <v>1</v>
      </c>
      <c r="F276" s="150" t="s">
        <v>276</v>
      </c>
      <c r="H276" s="149" t="s">
        <v>1</v>
      </c>
      <c r="I276" s="151"/>
      <c r="L276" s="148"/>
      <c r="M276" s="152"/>
      <c r="T276" s="153"/>
      <c r="AT276" s="149" t="s">
        <v>141</v>
      </c>
      <c r="AU276" s="149" t="s">
        <v>85</v>
      </c>
      <c r="AV276" s="12" t="s">
        <v>83</v>
      </c>
      <c r="AW276" s="12" t="s">
        <v>32</v>
      </c>
      <c r="AX276" s="12" t="s">
        <v>76</v>
      </c>
      <c r="AY276" s="149" t="s">
        <v>132</v>
      </c>
    </row>
    <row r="277" spans="2:65" s="12" customFormat="1">
      <c r="B277" s="148"/>
      <c r="D277" s="144" t="s">
        <v>141</v>
      </c>
      <c r="E277" s="149" t="s">
        <v>1</v>
      </c>
      <c r="F277" s="150" t="s">
        <v>277</v>
      </c>
      <c r="H277" s="149" t="s">
        <v>1</v>
      </c>
      <c r="I277" s="151"/>
      <c r="L277" s="148"/>
      <c r="M277" s="152"/>
      <c r="T277" s="153"/>
      <c r="AT277" s="149" t="s">
        <v>141</v>
      </c>
      <c r="AU277" s="149" t="s">
        <v>85</v>
      </c>
      <c r="AV277" s="12" t="s">
        <v>83</v>
      </c>
      <c r="AW277" s="12" t="s">
        <v>32</v>
      </c>
      <c r="AX277" s="12" t="s">
        <v>76</v>
      </c>
      <c r="AY277" s="149" t="s">
        <v>132</v>
      </c>
    </row>
    <row r="278" spans="2:65" s="13" customFormat="1">
      <c r="B278" s="154"/>
      <c r="D278" s="144" t="s">
        <v>141</v>
      </c>
      <c r="E278" s="155" t="s">
        <v>1</v>
      </c>
      <c r="F278" s="156" t="s">
        <v>278</v>
      </c>
      <c r="H278" s="157">
        <v>170.886</v>
      </c>
      <c r="I278" s="158"/>
      <c r="L278" s="154"/>
      <c r="M278" s="159"/>
      <c r="T278" s="160"/>
      <c r="AT278" s="155" t="s">
        <v>141</v>
      </c>
      <c r="AU278" s="155" t="s">
        <v>85</v>
      </c>
      <c r="AV278" s="13" t="s">
        <v>85</v>
      </c>
      <c r="AW278" s="13" t="s">
        <v>32</v>
      </c>
      <c r="AX278" s="13" t="s">
        <v>76</v>
      </c>
      <c r="AY278" s="155" t="s">
        <v>132</v>
      </c>
    </row>
    <row r="279" spans="2:65" s="12" customFormat="1">
      <c r="B279" s="148"/>
      <c r="D279" s="144" t="s">
        <v>141</v>
      </c>
      <c r="E279" s="149" t="s">
        <v>1</v>
      </c>
      <c r="F279" s="150" t="s">
        <v>270</v>
      </c>
      <c r="H279" s="149" t="s">
        <v>1</v>
      </c>
      <c r="I279" s="151"/>
      <c r="L279" s="148"/>
      <c r="M279" s="152"/>
      <c r="T279" s="153"/>
      <c r="AT279" s="149" t="s">
        <v>141</v>
      </c>
      <c r="AU279" s="149" t="s">
        <v>85</v>
      </c>
      <c r="AV279" s="12" t="s">
        <v>83</v>
      </c>
      <c r="AW279" s="12" t="s">
        <v>32</v>
      </c>
      <c r="AX279" s="12" t="s">
        <v>76</v>
      </c>
      <c r="AY279" s="149" t="s">
        <v>132</v>
      </c>
    </row>
    <row r="280" spans="2:65" s="13" customFormat="1">
      <c r="B280" s="154"/>
      <c r="D280" s="144" t="s">
        <v>141</v>
      </c>
      <c r="E280" s="155" t="s">
        <v>1</v>
      </c>
      <c r="F280" s="156" t="s">
        <v>271</v>
      </c>
      <c r="H280" s="157">
        <v>142.40199999999999</v>
      </c>
      <c r="I280" s="158"/>
      <c r="L280" s="154"/>
      <c r="M280" s="159"/>
      <c r="T280" s="160"/>
      <c r="AT280" s="155" t="s">
        <v>141</v>
      </c>
      <c r="AU280" s="155" t="s">
        <v>85</v>
      </c>
      <c r="AV280" s="13" t="s">
        <v>85</v>
      </c>
      <c r="AW280" s="13" t="s">
        <v>32</v>
      </c>
      <c r="AX280" s="13" t="s">
        <v>76</v>
      </c>
      <c r="AY280" s="155" t="s">
        <v>132</v>
      </c>
    </row>
    <row r="281" spans="2:65" s="14" customFormat="1">
      <c r="B281" s="161"/>
      <c r="D281" s="144" t="s">
        <v>141</v>
      </c>
      <c r="E281" s="162" t="s">
        <v>1</v>
      </c>
      <c r="F281" s="163" t="s">
        <v>144</v>
      </c>
      <c r="H281" s="164">
        <v>313.28800000000001</v>
      </c>
      <c r="I281" s="165"/>
      <c r="L281" s="161"/>
      <c r="M281" s="166"/>
      <c r="T281" s="167"/>
      <c r="AT281" s="162" t="s">
        <v>141</v>
      </c>
      <c r="AU281" s="162" t="s">
        <v>85</v>
      </c>
      <c r="AV281" s="14" t="s">
        <v>131</v>
      </c>
      <c r="AW281" s="14" t="s">
        <v>32</v>
      </c>
      <c r="AX281" s="14" t="s">
        <v>83</v>
      </c>
      <c r="AY281" s="162" t="s">
        <v>132</v>
      </c>
    </row>
    <row r="282" spans="2:65" s="11" customFormat="1" ht="22.95" customHeight="1">
      <c r="B282" s="119"/>
      <c r="D282" s="120" t="s">
        <v>75</v>
      </c>
      <c r="E282" s="129" t="s">
        <v>196</v>
      </c>
      <c r="F282" s="129" t="s">
        <v>318</v>
      </c>
      <c r="I282" s="122"/>
      <c r="J282" s="130">
        <f>BK282</f>
        <v>0</v>
      </c>
      <c r="L282" s="119"/>
      <c r="M282" s="124"/>
      <c r="P282" s="125">
        <f>SUM(P283:P312)</f>
        <v>0</v>
      </c>
      <c r="R282" s="125">
        <f>SUM(R283:R312)</f>
        <v>0</v>
      </c>
      <c r="T282" s="126">
        <f>SUM(T283:T312)</f>
        <v>112.013991</v>
      </c>
      <c r="AR282" s="120" t="s">
        <v>83</v>
      </c>
      <c r="AT282" s="127" t="s">
        <v>75</v>
      </c>
      <c r="AU282" s="127" t="s">
        <v>83</v>
      </c>
      <c r="AY282" s="120" t="s">
        <v>132</v>
      </c>
      <c r="BK282" s="128">
        <f>SUM(BK283:BK312)</f>
        <v>0</v>
      </c>
    </row>
    <row r="283" spans="2:65" s="1" customFormat="1" ht="24.15" customHeight="1">
      <c r="B283" s="31"/>
      <c r="C283" s="131" t="s">
        <v>319</v>
      </c>
      <c r="D283" s="131" t="s">
        <v>135</v>
      </c>
      <c r="E283" s="132" t="s">
        <v>320</v>
      </c>
      <c r="F283" s="133" t="s">
        <v>321</v>
      </c>
      <c r="G283" s="134" t="s">
        <v>150</v>
      </c>
      <c r="H283" s="135">
        <v>42.084000000000003</v>
      </c>
      <c r="I283" s="136"/>
      <c r="J283" s="137">
        <f>ROUND(I283*H283,2)</f>
        <v>0</v>
      </c>
      <c r="K283" s="133" t="s">
        <v>151</v>
      </c>
      <c r="L283" s="31"/>
      <c r="M283" s="138" t="s">
        <v>1</v>
      </c>
      <c r="N283" s="139" t="s">
        <v>41</v>
      </c>
      <c r="P283" s="140">
        <f>O283*H283</f>
        <v>0</v>
      </c>
      <c r="Q283" s="140">
        <v>0</v>
      </c>
      <c r="R283" s="140">
        <f>Q283*H283</f>
        <v>0</v>
      </c>
      <c r="S283" s="140">
        <v>1.95</v>
      </c>
      <c r="T283" s="141">
        <f>S283*H283</f>
        <v>82.063800000000001</v>
      </c>
      <c r="AR283" s="142" t="s">
        <v>131</v>
      </c>
      <c r="AT283" s="142" t="s">
        <v>135</v>
      </c>
      <c r="AU283" s="142" t="s">
        <v>85</v>
      </c>
      <c r="AY283" s="16" t="s">
        <v>132</v>
      </c>
      <c r="BE283" s="143">
        <f>IF(N283="základní",J283,0)</f>
        <v>0</v>
      </c>
      <c r="BF283" s="143">
        <f>IF(N283="snížená",J283,0)</f>
        <v>0</v>
      </c>
      <c r="BG283" s="143">
        <f>IF(N283="zákl. přenesená",J283,0)</f>
        <v>0</v>
      </c>
      <c r="BH283" s="143">
        <f>IF(N283="sníž. přenesená",J283,0)</f>
        <v>0</v>
      </c>
      <c r="BI283" s="143">
        <f>IF(N283="nulová",J283,0)</f>
        <v>0</v>
      </c>
      <c r="BJ283" s="16" t="s">
        <v>83</v>
      </c>
      <c r="BK283" s="143">
        <f>ROUND(I283*H283,2)</f>
        <v>0</v>
      </c>
      <c r="BL283" s="16" t="s">
        <v>131</v>
      </c>
      <c r="BM283" s="142" t="s">
        <v>322</v>
      </c>
    </row>
    <row r="284" spans="2:65" s="1" customFormat="1" ht="28.8">
      <c r="B284" s="31"/>
      <c r="D284" s="144" t="s">
        <v>140</v>
      </c>
      <c r="F284" s="145" t="s">
        <v>323</v>
      </c>
      <c r="I284" s="146"/>
      <c r="L284" s="31"/>
      <c r="M284" s="147"/>
      <c r="T284" s="55"/>
      <c r="AT284" s="16" t="s">
        <v>140</v>
      </c>
      <c r="AU284" s="16" t="s">
        <v>85</v>
      </c>
    </row>
    <row r="285" spans="2:65" s="12" customFormat="1">
      <c r="B285" s="148"/>
      <c r="D285" s="144" t="s">
        <v>141</v>
      </c>
      <c r="E285" s="149" t="s">
        <v>1</v>
      </c>
      <c r="F285" s="150" t="s">
        <v>324</v>
      </c>
      <c r="H285" s="149" t="s">
        <v>1</v>
      </c>
      <c r="I285" s="151"/>
      <c r="L285" s="148"/>
      <c r="M285" s="152"/>
      <c r="T285" s="153"/>
      <c r="AT285" s="149" t="s">
        <v>141</v>
      </c>
      <c r="AU285" s="149" t="s">
        <v>85</v>
      </c>
      <c r="AV285" s="12" t="s">
        <v>83</v>
      </c>
      <c r="AW285" s="12" t="s">
        <v>32</v>
      </c>
      <c r="AX285" s="12" t="s">
        <v>76</v>
      </c>
      <c r="AY285" s="149" t="s">
        <v>132</v>
      </c>
    </row>
    <row r="286" spans="2:65" s="12" customFormat="1">
      <c r="B286" s="148"/>
      <c r="D286" s="144" t="s">
        <v>141</v>
      </c>
      <c r="E286" s="149" t="s">
        <v>1</v>
      </c>
      <c r="F286" s="150" t="s">
        <v>325</v>
      </c>
      <c r="H286" s="149" t="s">
        <v>1</v>
      </c>
      <c r="I286" s="151"/>
      <c r="L286" s="148"/>
      <c r="M286" s="152"/>
      <c r="T286" s="153"/>
      <c r="AT286" s="149" t="s">
        <v>141</v>
      </c>
      <c r="AU286" s="149" t="s">
        <v>85</v>
      </c>
      <c r="AV286" s="12" t="s">
        <v>83</v>
      </c>
      <c r="AW286" s="12" t="s">
        <v>32</v>
      </c>
      <c r="AX286" s="12" t="s">
        <v>76</v>
      </c>
      <c r="AY286" s="149" t="s">
        <v>132</v>
      </c>
    </row>
    <row r="287" spans="2:65" s="13" customFormat="1">
      <c r="B287" s="154"/>
      <c r="D287" s="144" t="s">
        <v>141</v>
      </c>
      <c r="E287" s="155" t="s">
        <v>1</v>
      </c>
      <c r="F287" s="156" t="s">
        <v>326</v>
      </c>
      <c r="H287" s="157">
        <v>17.331</v>
      </c>
      <c r="I287" s="158"/>
      <c r="L287" s="154"/>
      <c r="M287" s="159"/>
      <c r="T287" s="160"/>
      <c r="AT287" s="155" t="s">
        <v>141</v>
      </c>
      <c r="AU287" s="155" t="s">
        <v>85</v>
      </c>
      <c r="AV287" s="13" t="s">
        <v>85</v>
      </c>
      <c r="AW287" s="13" t="s">
        <v>32</v>
      </c>
      <c r="AX287" s="13" t="s">
        <v>76</v>
      </c>
      <c r="AY287" s="155" t="s">
        <v>132</v>
      </c>
    </row>
    <row r="288" spans="2:65" s="13" customFormat="1">
      <c r="B288" s="154"/>
      <c r="D288" s="144" t="s">
        <v>141</v>
      </c>
      <c r="E288" s="155" t="s">
        <v>1</v>
      </c>
      <c r="F288" s="156" t="s">
        <v>327</v>
      </c>
      <c r="H288" s="157">
        <v>2.66</v>
      </c>
      <c r="I288" s="158"/>
      <c r="L288" s="154"/>
      <c r="M288" s="159"/>
      <c r="T288" s="160"/>
      <c r="AT288" s="155" t="s">
        <v>141</v>
      </c>
      <c r="AU288" s="155" t="s">
        <v>85</v>
      </c>
      <c r="AV288" s="13" t="s">
        <v>85</v>
      </c>
      <c r="AW288" s="13" t="s">
        <v>32</v>
      </c>
      <c r="AX288" s="13" t="s">
        <v>76</v>
      </c>
      <c r="AY288" s="155" t="s">
        <v>132</v>
      </c>
    </row>
    <row r="289" spans="2:65" s="13" customFormat="1">
      <c r="B289" s="154"/>
      <c r="D289" s="144" t="s">
        <v>141</v>
      </c>
      <c r="E289" s="155" t="s">
        <v>1</v>
      </c>
      <c r="F289" s="156" t="s">
        <v>328</v>
      </c>
      <c r="H289" s="157">
        <v>0.56399999999999995</v>
      </c>
      <c r="I289" s="158"/>
      <c r="L289" s="154"/>
      <c r="M289" s="159"/>
      <c r="T289" s="160"/>
      <c r="AT289" s="155" t="s">
        <v>141</v>
      </c>
      <c r="AU289" s="155" t="s">
        <v>85</v>
      </c>
      <c r="AV289" s="13" t="s">
        <v>85</v>
      </c>
      <c r="AW289" s="13" t="s">
        <v>32</v>
      </c>
      <c r="AX289" s="13" t="s">
        <v>76</v>
      </c>
      <c r="AY289" s="155" t="s">
        <v>132</v>
      </c>
    </row>
    <row r="290" spans="2:65" s="12" customFormat="1">
      <c r="B290" s="148"/>
      <c r="D290" s="144" t="s">
        <v>141</v>
      </c>
      <c r="E290" s="149" t="s">
        <v>1</v>
      </c>
      <c r="F290" s="150" t="s">
        <v>329</v>
      </c>
      <c r="H290" s="149" t="s">
        <v>1</v>
      </c>
      <c r="I290" s="151"/>
      <c r="L290" s="148"/>
      <c r="M290" s="152"/>
      <c r="T290" s="153"/>
      <c r="AT290" s="149" t="s">
        <v>141</v>
      </c>
      <c r="AU290" s="149" t="s">
        <v>85</v>
      </c>
      <c r="AV290" s="12" t="s">
        <v>83</v>
      </c>
      <c r="AW290" s="12" t="s">
        <v>32</v>
      </c>
      <c r="AX290" s="12" t="s">
        <v>76</v>
      </c>
      <c r="AY290" s="149" t="s">
        <v>132</v>
      </c>
    </row>
    <row r="291" spans="2:65" s="13" customFormat="1">
      <c r="B291" s="154"/>
      <c r="D291" s="144" t="s">
        <v>141</v>
      </c>
      <c r="E291" s="155" t="s">
        <v>1</v>
      </c>
      <c r="F291" s="156" t="s">
        <v>330</v>
      </c>
      <c r="H291" s="157">
        <v>21.529</v>
      </c>
      <c r="I291" s="158"/>
      <c r="L291" s="154"/>
      <c r="M291" s="159"/>
      <c r="T291" s="160"/>
      <c r="AT291" s="155" t="s">
        <v>141</v>
      </c>
      <c r="AU291" s="155" t="s">
        <v>85</v>
      </c>
      <c r="AV291" s="13" t="s">
        <v>85</v>
      </c>
      <c r="AW291" s="13" t="s">
        <v>32</v>
      </c>
      <c r="AX291" s="13" t="s">
        <v>76</v>
      </c>
      <c r="AY291" s="155" t="s">
        <v>132</v>
      </c>
    </row>
    <row r="292" spans="2:65" s="14" customFormat="1">
      <c r="B292" s="161"/>
      <c r="D292" s="144" t="s">
        <v>141</v>
      </c>
      <c r="E292" s="162" t="s">
        <v>1</v>
      </c>
      <c r="F292" s="163" t="s">
        <v>144</v>
      </c>
      <c r="H292" s="164">
        <v>42.084000000000003</v>
      </c>
      <c r="I292" s="165"/>
      <c r="L292" s="161"/>
      <c r="M292" s="166"/>
      <c r="T292" s="167"/>
      <c r="AT292" s="162" t="s">
        <v>141</v>
      </c>
      <c r="AU292" s="162" t="s">
        <v>85</v>
      </c>
      <c r="AV292" s="14" t="s">
        <v>131</v>
      </c>
      <c r="AW292" s="14" t="s">
        <v>32</v>
      </c>
      <c r="AX292" s="14" t="s">
        <v>83</v>
      </c>
      <c r="AY292" s="162" t="s">
        <v>132</v>
      </c>
    </row>
    <row r="293" spans="2:65" s="1" customFormat="1" ht="21.75" customHeight="1">
      <c r="B293" s="31"/>
      <c r="C293" s="131" t="s">
        <v>331</v>
      </c>
      <c r="D293" s="131" t="s">
        <v>135</v>
      </c>
      <c r="E293" s="132" t="s">
        <v>332</v>
      </c>
      <c r="F293" s="133" t="s">
        <v>333</v>
      </c>
      <c r="G293" s="134" t="s">
        <v>191</v>
      </c>
      <c r="H293" s="135">
        <v>36.247999999999998</v>
      </c>
      <c r="I293" s="136"/>
      <c r="J293" s="137">
        <f>ROUND(I293*H293,2)</f>
        <v>0</v>
      </c>
      <c r="K293" s="133" t="s">
        <v>151</v>
      </c>
      <c r="L293" s="31"/>
      <c r="M293" s="138" t="s">
        <v>1</v>
      </c>
      <c r="N293" s="139" t="s">
        <v>41</v>
      </c>
      <c r="P293" s="140">
        <f>O293*H293</f>
        <v>0</v>
      </c>
      <c r="Q293" s="140">
        <v>0</v>
      </c>
      <c r="R293" s="140">
        <f>Q293*H293</f>
        <v>0</v>
      </c>
      <c r="S293" s="140">
        <v>8.7999999999999981E-2</v>
      </c>
      <c r="T293" s="141">
        <f>S293*H293</f>
        <v>3.1898239999999989</v>
      </c>
      <c r="AR293" s="142" t="s">
        <v>131</v>
      </c>
      <c r="AT293" s="142" t="s">
        <v>135</v>
      </c>
      <c r="AU293" s="142" t="s">
        <v>85</v>
      </c>
      <c r="AY293" s="16" t="s">
        <v>132</v>
      </c>
      <c r="BE293" s="143">
        <f>IF(N293="základní",J293,0)</f>
        <v>0</v>
      </c>
      <c r="BF293" s="143">
        <f>IF(N293="snížená",J293,0)</f>
        <v>0</v>
      </c>
      <c r="BG293" s="143">
        <f>IF(N293="zákl. přenesená",J293,0)</f>
        <v>0</v>
      </c>
      <c r="BH293" s="143">
        <f>IF(N293="sníž. přenesená",J293,0)</f>
        <v>0</v>
      </c>
      <c r="BI293" s="143">
        <f>IF(N293="nulová",J293,0)</f>
        <v>0</v>
      </c>
      <c r="BJ293" s="16" t="s">
        <v>83</v>
      </c>
      <c r="BK293" s="143">
        <f>ROUND(I293*H293,2)</f>
        <v>0</v>
      </c>
      <c r="BL293" s="16" t="s">
        <v>131</v>
      </c>
      <c r="BM293" s="142" t="s">
        <v>334</v>
      </c>
    </row>
    <row r="294" spans="2:65" s="1" customFormat="1" ht="28.8">
      <c r="B294" s="31"/>
      <c r="D294" s="144" t="s">
        <v>140</v>
      </c>
      <c r="F294" s="145" t="s">
        <v>335</v>
      </c>
      <c r="I294" s="146"/>
      <c r="L294" s="31"/>
      <c r="M294" s="147"/>
      <c r="T294" s="55"/>
      <c r="AT294" s="16" t="s">
        <v>140</v>
      </c>
      <c r="AU294" s="16" t="s">
        <v>85</v>
      </c>
    </row>
    <row r="295" spans="2:65" s="12" customFormat="1">
      <c r="B295" s="148"/>
      <c r="D295" s="144" t="s">
        <v>141</v>
      </c>
      <c r="E295" s="149" t="s">
        <v>1</v>
      </c>
      <c r="F295" s="150" t="s">
        <v>336</v>
      </c>
      <c r="H295" s="149" t="s">
        <v>1</v>
      </c>
      <c r="I295" s="151"/>
      <c r="L295" s="148"/>
      <c r="M295" s="152"/>
      <c r="T295" s="153"/>
      <c r="AT295" s="149" t="s">
        <v>141</v>
      </c>
      <c r="AU295" s="149" t="s">
        <v>85</v>
      </c>
      <c r="AV295" s="12" t="s">
        <v>83</v>
      </c>
      <c r="AW295" s="12" t="s">
        <v>32</v>
      </c>
      <c r="AX295" s="12" t="s">
        <v>76</v>
      </c>
      <c r="AY295" s="149" t="s">
        <v>132</v>
      </c>
    </row>
    <row r="296" spans="2:65" s="13" customFormat="1">
      <c r="B296" s="154"/>
      <c r="D296" s="144" t="s">
        <v>141</v>
      </c>
      <c r="E296" s="155" t="s">
        <v>1</v>
      </c>
      <c r="F296" s="156" t="s">
        <v>337</v>
      </c>
      <c r="H296" s="157">
        <v>36.247999999999998</v>
      </c>
      <c r="I296" s="158"/>
      <c r="L296" s="154"/>
      <c r="M296" s="159"/>
      <c r="T296" s="160"/>
      <c r="AT296" s="155" t="s">
        <v>141</v>
      </c>
      <c r="AU296" s="155" t="s">
        <v>85</v>
      </c>
      <c r="AV296" s="13" t="s">
        <v>85</v>
      </c>
      <c r="AW296" s="13" t="s">
        <v>32</v>
      </c>
      <c r="AX296" s="13" t="s">
        <v>76</v>
      </c>
      <c r="AY296" s="155" t="s">
        <v>132</v>
      </c>
    </row>
    <row r="297" spans="2:65" s="14" customFormat="1">
      <c r="B297" s="161"/>
      <c r="D297" s="144" t="s">
        <v>141</v>
      </c>
      <c r="E297" s="162" t="s">
        <v>1</v>
      </c>
      <c r="F297" s="163" t="s">
        <v>144</v>
      </c>
      <c r="H297" s="164">
        <v>36.247999999999998</v>
      </c>
      <c r="I297" s="165"/>
      <c r="L297" s="161"/>
      <c r="M297" s="166"/>
      <c r="T297" s="167"/>
      <c r="AT297" s="162" t="s">
        <v>141</v>
      </c>
      <c r="AU297" s="162" t="s">
        <v>85</v>
      </c>
      <c r="AV297" s="14" t="s">
        <v>131</v>
      </c>
      <c r="AW297" s="14" t="s">
        <v>32</v>
      </c>
      <c r="AX297" s="14" t="s">
        <v>83</v>
      </c>
      <c r="AY297" s="162" t="s">
        <v>132</v>
      </c>
    </row>
    <row r="298" spans="2:65" s="1" customFormat="1" ht="21.75" customHeight="1">
      <c r="B298" s="31"/>
      <c r="C298" s="131" t="s">
        <v>338</v>
      </c>
      <c r="D298" s="131" t="s">
        <v>135</v>
      </c>
      <c r="E298" s="132" t="s">
        <v>339</v>
      </c>
      <c r="F298" s="133" t="s">
        <v>340</v>
      </c>
      <c r="G298" s="134" t="s">
        <v>191</v>
      </c>
      <c r="H298" s="135">
        <v>12.914999999999997</v>
      </c>
      <c r="I298" s="136"/>
      <c r="J298" s="137">
        <f>ROUND(I298*H298,2)</f>
        <v>0</v>
      </c>
      <c r="K298" s="133" t="s">
        <v>151</v>
      </c>
      <c r="L298" s="31"/>
      <c r="M298" s="138" t="s">
        <v>1</v>
      </c>
      <c r="N298" s="139" t="s">
        <v>41</v>
      </c>
      <c r="P298" s="140">
        <f>O298*H298</f>
        <v>0</v>
      </c>
      <c r="Q298" s="140">
        <v>0</v>
      </c>
      <c r="R298" s="140">
        <f>Q298*H298</f>
        <v>0</v>
      </c>
      <c r="S298" s="140">
        <v>6.7000000000000004E-2</v>
      </c>
      <c r="T298" s="141">
        <f>S298*H298</f>
        <v>0.86530499999999988</v>
      </c>
      <c r="AR298" s="142" t="s">
        <v>131</v>
      </c>
      <c r="AT298" s="142" t="s">
        <v>135</v>
      </c>
      <c r="AU298" s="142" t="s">
        <v>85</v>
      </c>
      <c r="AY298" s="16" t="s">
        <v>132</v>
      </c>
      <c r="BE298" s="143">
        <f>IF(N298="základní",J298,0)</f>
        <v>0</v>
      </c>
      <c r="BF298" s="143">
        <f>IF(N298="snížená",J298,0)</f>
        <v>0</v>
      </c>
      <c r="BG298" s="143">
        <f>IF(N298="zákl. přenesená",J298,0)</f>
        <v>0</v>
      </c>
      <c r="BH298" s="143">
        <f>IF(N298="sníž. přenesená",J298,0)</f>
        <v>0</v>
      </c>
      <c r="BI298" s="143">
        <f>IF(N298="nulová",J298,0)</f>
        <v>0</v>
      </c>
      <c r="BJ298" s="16" t="s">
        <v>83</v>
      </c>
      <c r="BK298" s="143">
        <f>ROUND(I298*H298,2)</f>
        <v>0</v>
      </c>
      <c r="BL298" s="16" t="s">
        <v>131</v>
      </c>
      <c r="BM298" s="142" t="s">
        <v>341</v>
      </c>
    </row>
    <row r="299" spans="2:65" s="1" customFormat="1" ht="28.8">
      <c r="B299" s="31"/>
      <c r="D299" s="144" t="s">
        <v>140</v>
      </c>
      <c r="F299" s="145" t="s">
        <v>342</v>
      </c>
      <c r="I299" s="146"/>
      <c r="L299" s="31"/>
      <c r="M299" s="147"/>
      <c r="T299" s="55"/>
      <c r="AT299" s="16" t="s">
        <v>140</v>
      </c>
      <c r="AU299" s="16" t="s">
        <v>85</v>
      </c>
    </row>
    <row r="300" spans="2:65" s="12" customFormat="1">
      <c r="B300" s="148"/>
      <c r="D300" s="144" t="s">
        <v>141</v>
      </c>
      <c r="E300" s="149" t="s">
        <v>1</v>
      </c>
      <c r="F300" s="150" t="s">
        <v>336</v>
      </c>
      <c r="H300" s="149" t="s">
        <v>1</v>
      </c>
      <c r="I300" s="151"/>
      <c r="L300" s="148"/>
      <c r="M300" s="152"/>
      <c r="T300" s="153"/>
      <c r="AT300" s="149" t="s">
        <v>141</v>
      </c>
      <c r="AU300" s="149" t="s">
        <v>85</v>
      </c>
      <c r="AV300" s="12" t="s">
        <v>83</v>
      </c>
      <c r="AW300" s="12" t="s">
        <v>32</v>
      </c>
      <c r="AX300" s="12" t="s">
        <v>76</v>
      </c>
      <c r="AY300" s="149" t="s">
        <v>132</v>
      </c>
    </row>
    <row r="301" spans="2:65" s="13" customFormat="1">
      <c r="B301" s="154"/>
      <c r="D301" s="144" t="s">
        <v>141</v>
      </c>
      <c r="E301" s="155" t="s">
        <v>1</v>
      </c>
      <c r="F301" s="156" t="s">
        <v>343</v>
      </c>
      <c r="H301" s="157">
        <v>12.914999999999997</v>
      </c>
      <c r="I301" s="158"/>
      <c r="L301" s="154"/>
      <c r="M301" s="159"/>
      <c r="T301" s="160"/>
      <c r="AT301" s="155" t="s">
        <v>141</v>
      </c>
      <c r="AU301" s="155" t="s">
        <v>85</v>
      </c>
      <c r="AV301" s="13" t="s">
        <v>85</v>
      </c>
      <c r="AW301" s="13" t="s">
        <v>32</v>
      </c>
      <c r="AX301" s="13" t="s">
        <v>76</v>
      </c>
      <c r="AY301" s="155" t="s">
        <v>132</v>
      </c>
    </row>
    <row r="302" spans="2:65" s="14" customFormat="1">
      <c r="B302" s="161"/>
      <c r="D302" s="144" t="s">
        <v>141</v>
      </c>
      <c r="E302" s="162" t="s">
        <v>1</v>
      </c>
      <c r="F302" s="163" t="s">
        <v>144</v>
      </c>
      <c r="H302" s="164">
        <v>12.914999999999997</v>
      </c>
      <c r="I302" s="165"/>
      <c r="L302" s="161"/>
      <c r="M302" s="166"/>
      <c r="T302" s="167"/>
      <c r="AT302" s="162" t="s">
        <v>141</v>
      </c>
      <c r="AU302" s="162" t="s">
        <v>85</v>
      </c>
      <c r="AV302" s="14" t="s">
        <v>131</v>
      </c>
      <c r="AW302" s="14" t="s">
        <v>32</v>
      </c>
      <c r="AX302" s="14" t="s">
        <v>83</v>
      </c>
      <c r="AY302" s="162" t="s">
        <v>132</v>
      </c>
    </row>
    <row r="303" spans="2:65" s="1" customFormat="1" ht="16.5" customHeight="1">
      <c r="B303" s="31"/>
      <c r="C303" s="131" t="s">
        <v>344</v>
      </c>
      <c r="D303" s="131" t="s">
        <v>135</v>
      </c>
      <c r="E303" s="132" t="s">
        <v>345</v>
      </c>
      <c r="F303" s="133" t="s">
        <v>346</v>
      </c>
      <c r="G303" s="134" t="s">
        <v>191</v>
      </c>
      <c r="H303" s="135">
        <v>82.141999999999996</v>
      </c>
      <c r="I303" s="136"/>
      <c r="J303" s="137">
        <f>ROUND(I303*H303,2)</f>
        <v>0</v>
      </c>
      <c r="K303" s="133" t="s">
        <v>151</v>
      </c>
      <c r="L303" s="31"/>
      <c r="M303" s="138" t="s">
        <v>1</v>
      </c>
      <c r="N303" s="139" t="s">
        <v>41</v>
      </c>
      <c r="P303" s="140">
        <f>O303*H303</f>
        <v>0</v>
      </c>
      <c r="Q303" s="140">
        <v>0</v>
      </c>
      <c r="R303" s="140">
        <f>Q303*H303</f>
        <v>0</v>
      </c>
      <c r="S303" s="140">
        <v>5.0999999999999997E-2</v>
      </c>
      <c r="T303" s="141">
        <f>S303*H303</f>
        <v>4.1892419999999992</v>
      </c>
      <c r="AR303" s="142" t="s">
        <v>131</v>
      </c>
      <c r="AT303" s="142" t="s">
        <v>135</v>
      </c>
      <c r="AU303" s="142" t="s">
        <v>85</v>
      </c>
      <c r="AY303" s="16" t="s">
        <v>132</v>
      </c>
      <c r="BE303" s="143">
        <f>IF(N303="základní",J303,0)</f>
        <v>0</v>
      </c>
      <c r="BF303" s="143">
        <f>IF(N303="snížená",J303,0)</f>
        <v>0</v>
      </c>
      <c r="BG303" s="143">
        <f>IF(N303="zákl. přenesená",J303,0)</f>
        <v>0</v>
      </c>
      <c r="BH303" s="143">
        <f>IF(N303="sníž. přenesená",J303,0)</f>
        <v>0</v>
      </c>
      <c r="BI303" s="143">
        <f>IF(N303="nulová",J303,0)</f>
        <v>0</v>
      </c>
      <c r="BJ303" s="16" t="s">
        <v>83</v>
      </c>
      <c r="BK303" s="143">
        <f>ROUND(I303*H303,2)</f>
        <v>0</v>
      </c>
      <c r="BL303" s="16" t="s">
        <v>131</v>
      </c>
      <c r="BM303" s="142" t="s">
        <v>347</v>
      </c>
    </row>
    <row r="304" spans="2:65" s="1" customFormat="1" ht="19.2">
      <c r="B304" s="31"/>
      <c r="D304" s="144" t="s">
        <v>140</v>
      </c>
      <c r="F304" s="145" t="s">
        <v>348</v>
      </c>
      <c r="I304" s="146"/>
      <c r="L304" s="31"/>
      <c r="M304" s="147"/>
      <c r="T304" s="55"/>
      <c r="AT304" s="16" t="s">
        <v>140</v>
      </c>
      <c r="AU304" s="16" t="s">
        <v>85</v>
      </c>
    </row>
    <row r="305" spans="2:65" s="12" customFormat="1">
      <c r="B305" s="148"/>
      <c r="D305" s="144" t="s">
        <v>141</v>
      </c>
      <c r="E305" s="149" t="s">
        <v>1</v>
      </c>
      <c r="F305" s="150" t="s">
        <v>349</v>
      </c>
      <c r="H305" s="149" t="s">
        <v>1</v>
      </c>
      <c r="I305" s="151"/>
      <c r="L305" s="148"/>
      <c r="M305" s="152"/>
      <c r="T305" s="153"/>
      <c r="AT305" s="149" t="s">
        <v>141</v>
      </c>
      <c r="AU305" s="149" t="s">
        <v>85</v>
      </c>
      <c r="AV305" s="12" t="s">
        <v>83</v>
      </c>
      <c r="AW305" s="12" t="s">
        <v>32</v>
      </c>
      <c r="AX305" s="12" t="s">
        <v>76</v>
      </c>
      <c r="AY305" s="149" t="s">
        <v>132</v>
      </c>
    </row>
    <row r="306" spans="2:65" s="13" customFormat="1" ht="20.399999999999999">
      <c r="B306" s="154"/>
      <c r="D306" s="144" t="s">
        <v>141</v>
      </c>
      <c r="E306" s="155" t="s">
        <v>1</v>
      </c>
      <c r="F306" s="156" t="s">
        <v>350</v>
      </c>
      <c r="H306" s="157">
        <v>82.141999999999996</v>
      </c>
      <c r="I306" s="158"/>
      <c r="L306" s="154"/>
      <c r="M306" s="159"/>
      <c r="T306" s="160"/>
      <c r="AT306" s="155" t="s">
        <v>141</v>
      </c>
      <c r="AU306" s="155" t="s">
        <v>85</v>
      </c>
      <c r="AV306" s="13" t="s">
        <v>85</v>
      </c>
      <c r="AW306" s="13" t="s">
        <v>32</v>
      </c>
      <c r="AX306" s="13" t="s">
        <v>76</v>
      </c>
      <c r="AY306" s="155" t="s">
        <v>132</v>
      </c>
    </row>
    <row r="307" spans="2:65" s="14" customFormat="1">
      <c r="B307" s="161"/>
      <c r="D307" s="144" t="s">
        <v>141</v>
      </c>
      <c r="E307" s="162" t="s">
        <v>1</v>
      </c>
      <c r="F307" s="163" t="s">
        <v>144</v>
      </c>
      <c r="H307" s="164">
        <v>82.141999999999996</v>
      </c>
      <c r="I307" s="165"/>
      <c r="L307" s="161"/>
      <c r="M307" s="166"/>
      <c r="T307" s="167"/>
      <c r="AT307" s="162" t="s">
        <v>141</v>
      </c>
      <c r="AU307" s="162" t="s">
        <v>85</v>
      </c>
      <c r="AV307" s="14" t="s">
        <v>131</v>
      </c>
      <c r="AW307" s="14" t="s">
        <v>32</v>
      </c>
      <c r="AX307" s="14" t="s">
        <v>83</v>
      </c>
      <c r="AY307" s="162" t="s">
        <v>132</v>
      </c>
    </row>
    <row r="308" spans="2:65" s="1" customFormat="1" ht="37.950000000000003" customHeight="1">
      <c r="B308" s="31"/>
      <c r="C308" s="131" t="s">
        <v>351</v>
      </c>
      <c r="D308" s="131" t="s">
        <v>135</v>
      </c>
      <c r="E308" s="132" t="s">
        <v>352</v>
      </c>
      <c r="F308" s="133" t="s">
        <v>353</v>
      </c>
      <c r="G308" s="134" t="s">
        <v>191</v>
      </c>
      <c r="H308" s="135">
        <v>1085.2909999999999</v>
      </c>
      <c r="I308" s="136"/>
      <c r="J308" s="137">
        <f>ROUND(I308*H308,2)</f>
        <v>0</v>
      </c>
      <c r="K308" s="133" t="s">
        <v>151</v>
      </c>
      <c r="L308" s="31"/>
      <c r="M308" s="138" t="s">
        <v>1</v>
      </c>
      <c r="N308" s="139" t="s">
        <v>41</v>
      </c>
      <c r="P308" s="140">
        <f>O308*H308</f>
        <v>0</v>
      </c>
      <c r="Q308" s="140">
        <v>0</v>
      </c>
      <c r="R308" s="140">
        <f>Q308*H308</f>
        <v>0</v>
      </c>
      <c r="S308" s="140">
        <v>0.02</v>
      </c>
      <c r="T308" s="141">
        <f>S308*H308</f>
        <v>21.705819999999999</v>
      </c>
      <c r="AR308" s="142" t="s">
        <v>131</v>
      </c>
      <c r="AT308" s="142" t="s">
        <v>135</v>
      </c>
      <c r="AU308" s="142" t="s">
        <v>85</v>
      </c>
      <c r="AY308" s="16" t="s">
        <v>132</v>
      </c>
      <c r="BE308" s="143">
        <f>IF(N308="základní",J308,0)</f>
        <v>0</v>
      </c>
      <c r="BF308" s="143">
        <f>IF(N308="snížená",J308,0)</f>
        <v>0</v>
      </c>
      <c r="BG308" s="143">
        <f>IF(N308="zákl. přenesená",J308,0)</f>
        <v>0</v>
      </c>
      <c r="BH308" s="143">
        <f>IF(N308="sníž. přenesená",J308,0)</f>
        <v>0</v>
      </c>
      <c r="BI308" s="143">
        <f>IF(N308="nulová",J308,0)</f>
        <v>0</v>
      </c>
      <c r="BJ308" s="16" t="s">
        <v>83</v>
      </c>
      <c r="BK308" s="143">
        <f>ROUND(I308*H308,2)</f>
        <v>0</v>
      </c>
      <c r="BL308" s="16" t="s">
        <v>131</v>
      </c>
      <c r="BM308" s="142" t="s">
        <v>354</v>
      </c>
    </row>
    <row r="309" spans="2:65" s="1" customFormat="1" ht="28.8">
      <c r="B309" s="31"/>
      <c r="D309" s="144" t="s">
        <v>140</v>
      </c>
      <c r="F309" s="145" t="s">
        <v>355</v>
      </c>
      <c r="I309" s="146"/>
      <c r="L309" s="31"/>
      <c r="M309" s="147"/>
      <c r="T309" s="55"/>
      <c r="AT309" s="16" t="s">
        <v>140</v>
      </c>
      <c r="AU309" s="16" t="s">
        <v>85</v>
      </c>
    </row>
    <row r="310" spans="2:65" s="12" customFormat="1" ht="20.399999999999999">
      <c r="B310" s="148"/>
      <c r="D310" s="144" t="s">
        <v>141</v>
      </c>
      <c r="E310" s="149" t="s">
        <v>1</v>
      </c>
      <c r="F310" s="150" t="s">
        <v>247</v>
      </c>
      <c r="H310" s="149" t="s">
        <v>1</v>
      </c>
      <c r="I310" s="151"/>
      <c r="L310" s="148"/>
      <c r="M310" s="152"/>
      <c r="T310" s="153"/>
      <c r="AT310" s="149" t="s">
        <v>141</v>
      </c>
      <c r="AU310" s="149" t="s">
        <v>85</v>
      </c>
      <c r="AV310" s="12" t="s">
        <v>83</v>
      </c>
      <c r="AW310" s="12" t="s">
        <v>32</v>
      </c>
      <c r="AX310" s="12" t="s">
        <v>76</v>
      </c>
      <c r="AY310" s="149" t="s">
        <v>132</v>
      </c>
    </row>
    <row r="311" spans="2:65" s="13" customFormat="1" ht="20.399999999999999">
      <c r="B311" s="154"/>
      <c r="D311" s="144" t="s">
        <v>141</v>
      </c>
      <c r="E311" s="155" t="s">
        <v>1</v>
      </c>
      <c r="F311" s="156" t="s">
        <v>356</v>
      </c>
      <c r="H311" s="157">
        <v>1085.2909999999999</v>
      </c>
      <c r="I311" s="158"/>
      <c r="L311" s="154"/>
      <c r="M311" s="159"/>
      <c r="T311" s="160"/>
      <c r="AT311" s="155" t="s">
        <v>141</v>
      </c>
      <c r="AU311" s="155" t="s">
        <v>85</v>
      </c>
      <c r="AV311" s="13" t="s">
        <v>85</v>
      </c>
      <c r="AW311" s="13" t="s">
        <v>32</v>
      </c>
      <c r="AX311" s="13" t="s">
        <v>76</v>
      </c>
      <c r="AY311" s="155" t="s">
        <v>132</v>
      </c>
    </row>
    <row r="312" spans="2:65" s="14" customFormat="1">
      <c r="B312" s="161"/>
      <c r="D312" s="144" t="s">
        <v>141</v>
      </c>
      <c r="E312" s="162" t="s">
        <v>1</v>
      </c>
      <c r="F312" s="163" t="s">
        <v>144</v>
      </c>
      <c r="H312" s="164">
        <v>1085.2909999999999</v>
      </c>
      <c r="I312" s="165"/>
      <c r="L312" s="161"/>
      <c r="M312" s="166"/>
      <c r="T312" s="167"/>
      <c r="AT312" s="162" t="s">
        <v>141</v>
      </c>
      <c r="AU312" s="162" t="s">
        <v>85</v>
      </c>
      <c r="AV312" s="14" t="s">
        <v>131</v>
      </c>
      <c r="AW312" s="14" t="s">
        <v>32</v>
      </c>
      <c r="AX312" s="14" t="s">
        <v>83</v>
      </c>
      <c r="AY312" s="162" t="s">
        <v>132</v>
      </c>
    </row>
    <row r="313" spans="2:65" s="11" customFormat="1" ht="22.95" customHeight="1">
      <c r="B313" s="119"/>
      <c r="D313" s="120" t="s">
        <v>75</v>
      </c>
      <c r="E313" s="129" t="s">
        <v>357</v>
      </c>
      <c r="F313" s="129" t="s">
        <v>358</v>
      </c>
      <c r="I313" s="122"/>
      <c r="J313" s="130">
        <f>BK313</f>
        <v>0</v>
      </c>
      <c r="L313" s="119"/>
      <c r="M313" s="124"/>
      <c r="P313" s="125">
        <f>SUM(P314:P324)</f>
        <v>0</v>
      </c>
      <c r="R313" s="125">
        <f>SUM(R314:R324)</f>
        <v>0</v>
      </c>
      <c r="T313" s="126">
        <f>SUM(T314:T324)</f>
        <v>0</v>
      </c>
      <c r="AR313" s="120" t="s">
        <v>83</v>
      </c>
      <c r="AT313" s="127" t="s">
        <v>75</v>
      </c>
      <c r="AU313" s="127" t="s">
        <v>83</v>
      </c>
      <c r="AY313" s="120" t="s">
        <v>132</v>
      </c>
      <c r="BK313" s="128">
        <f>SUM(BK314:BK324)</f>
        <v>0</v>
      </c>
    </row>
    <row r="314" spans="2:65" s="1" customFormat="1" ht="24.15" customHeight="1">
      <c r="B314" s="31"/>
      <c r="C314" s="131" t="s">
        <v>359</v>
      </c>
      <c r="D314" s="131" t="s">
        <v>135</v>
      </c>
      <c r="E314" s="132" t="s">
        <v>360</v>
      </c>
      <c r="F314" s="133" t="s">
        <v>361</v>
      </c>
      <c r="G314" s="134" t="s">
        <v>171</v>
      </c>
      <c r="H314" s="135">
        <v>125.74</v>
      </c>
      <c r="I314" s="136"/>
      <c r="J314" s="137">
        <f>ROUND(I314*H314,2)</f>
        <v>0</v>
      </c>
      <c r="K314" s="133" t="s">
        <v>151</v>
      </c>
      <c r="L314" s="31"/>
      <c r="M314" s="138" t="s">
        <v>1</v>
      </c>
      <c r="N314" s="139" t="s">
        <v>41</v>
      </c>
      <c r="P314" s="140">
        <f>O314*H314</f>
        <v>0</v>
      </c>
      <c r="Q314" s="140">
        <v>0</v>
      </c>
      <c r="R314" s="140">
        <f>Q314*H314</f>
        <v>0</v>
      </c>
      <c r="S314" s="140">
        <v>0</v>
      </c>
      <c r="T314" s="141">
        <f>S314*H314</f>
        <v>0</v>
      </c>
      <c r="AR314" s="142" t="s">
        <v>131</v>
      </c>
      <c r="AT314" s="142" t="s">
        <v>135</v>
      </c>
      <c r="AU314" s="142" t="s">
        <v>85</v>
      </c>
      <c r="AY314" s="16" t="s">
        <v>132</v>
      </c>
      <c r="BE314" s="143">
        <f>IF(N314="základní",J314,0)</f>
        <v>0</v>
      </c>
      <c r="BF314" s="143">
        <f>IF(N314="snížená",J314,0)</f>
        <v>0</v>
      </c>
      <c r="BG314" s="143">
        <f>IF(N314="zákl. přenesená",J314,0)</f>
        <v>0</v>
      </c>
      <c r="BH314" s="143">
        <f>IF(N314="sníž. přenesená",J314,0)</f>
        <v>0</v>
      </c>
      <c r="BI314" s="143">
        <f>IF(N314="nulová",J314,0)</f>
        <v>0</v>
      </c>
      <c r="BJ314" s="16" t="s">
        <v>83</v>
      </c>
      <c r="BK314" s="143">
        <f>ROUND(I314*H314,2)</f>
        <v>0</v>
      </c>
      <c r="BL314" s="16" t="s">
        <v>131</v>
      </c>
      <c r="BM314" s="142" t="s">
        <v>362</v>
      </c>
    </row>
    <row r="315" spans="2:65" s="1" customFormat="1" ht="28.8">
      <c r="B315" s="31"/>
      <c r="D315" s="144" t="s">
        <v>140</v>
      </c>
      <c r="F315" s="145" t="s">
        <v>363</v>
      </c>
      <c r="I315" s="146"/>
      <c r="L315" s="31"/>
      <c r="M315" s="147"/>
      <c r="T315" s="55"/>
      <c r="AT315" s="16" t="s">
        <v>140</v>
      </c>
      <c r="AU315" s="16" t="s">
        <v>85</v>
      </c>
    </row>
    <row r="316" spans="2:65" s="1" customFormat="1" ht="24.15" customHeight="1">
      <c r="B316" s="31"/>
      <c r="C316" s="131" t="s">
        <v>364</v>
      </c>
      <c r="D316" s="131" t="s">
        <v>135</v>
      </c>
      <c r="E316" s="132" t="s">
        <v>365</v>
      </c>
      <c r="F316" s="133" t="s">
        <v>366</v>
      </c>
      <c r="G316" s="134" t="s">
        <v>171</v>
      </c>
      <c r="H316" s="135">
        <v>125.74</v>
      </c>
      <c r="I316" s="136"/>
      <c r="J316" s="137">
        <f>ROUND(I316*H316,2)</f>
        <v>0</v>
      </c>
      <c r="K316" s="133" t="s">
        <v>151</v>
      </c>
      <c r="L316" s="31"/>
      <c r="M316" s="138" t="s">
        <v>1</v>
      </c>
      <c r="N316" s="139" t="s">
        <v>41</v>
      </c>
      <c r="P316" s="140">
        <f>O316*H316</f>
        <v>0</v>
      </c>
      <c r="Q316" s="140">
        <v>0</v>
      </c>
      <c r="R316" s="140">
        <f>Q316*H316</f>
        <v>0</v>
      </c>
      <c r="S316" s="140">
        <v>0</v>
      </c>
      <c r="T316" s="141">
        <f>S316*H316</f>
        <v>0</v>
      </c>
      <c r="AR316" s="142" t="s">
        <v>131</v>
      </c>
      <c r="AT316" s="142" t="s">
        <v>135</v>
      </c>
      <c r="AU316" s="142" t="s">
        <v>85</v>
      </c>
      <c r="AY316" s="16" t="s">
        <v>132</v>
      </c>
      <c r="BE316" s="143">
        <f>IF(N316="základní",J316,0)</f>
        <v>0</v>
      </c>
      <c r="BF316" s="143">
        <f>IF(N316="snížená",J316,0)</f>
        <v>0</v>
      </c>
      <c r="BG316" s="143">
        <f>IF(N316="zákl. přenesená",J316,0)</f>
        <v>0</v>
      </c>
      <c r="BH316" s="143">
        <f>IF(N316="sníž. přenesená",J316,0)</f>
        <v>0</v>
      </c>
      <c r="BI316" s="143">
        <f>IF(N316="nulová",J316,0)</f>
        <v>0</v>
      </c>
      <c r="BJ316" s="16" t="s">
        <v>83</v>
      </c>
      <c r="BK316" s="143">
        <f>ROUND(I316*H316,2)</f>
        <v>0</v>
      </c>
      <c r="BL316" s="16" t="s">
        <v>131</v>
      </c>
      <c r="BM316" s="142" t="s">
        <v>367</v>
      </c>
    </row>
    <row r="317" spans="2:65" s="1" customFormat="1" ht="19.2">
      <c r="B317" s="31"/>
      <c r="D317" s="144" t="s">
        <v>140</v>
      </c>
      <c r="F317" s="145" t="s">
        <v>368</v>
      </c>
      <c r="I317" s="146"/>
      <c r="L317" s="31"/>
      <c r="M317" s="147"/>
      <c r="T317" s="55"/>
      <c r="AT317" s="16" t="s">
        <v>140</v>
      </c>
      <c r="AU317" s="16" t="s">
        <v>85</v>
      </c>
    </row>
    <row r="318" spans="2:65" s="1" customFormat="1" ht="24.15" customHeight="1">
      <c r="B318" s="31"/>
      <c r="C318" s="131" t="s">
        <v>369</v>
      </c>
      <c r="D318" s="131" t="s">
        <v>135</v>
      </c>
      <c r="E318" s="132" t="s">
        <v>370</v>
      </c>
      <c r="F318" s="133" t="s">
        <v>371</v>
      </c>
      <c r="G318" s="134" t="s">
        <v>171</v>
      </c>
      <c r="H318" s="135">
        <v>2514.8000000000002</v>
      </c>
      <c r="I318" s="136"/>
      <c r="J318" s="137">
        <f>ROUND(I318*H318,2)</f>
        <v>0</v>
      </c>
      <c r="K318" s="133" t="s">
        <v>151</v>
      </c>
      <c r="L318" s="31"/>
      <c r="M318" s="138" t="s">
        <v>1</v>
      </c>
      <c r="N318" s="139" t="s">
        <v>41</v>
      </c>
      <c r="P318" s="140">
        <f>O318*H318</f>
        <v>0</v>
      </c>
      <c r="Q318" s="140">
        <v>0</v>
      </c>
      <c r="R318" s="140">
        <f>Q318*H318</f>
        <v>0</v>
      </c>
      <c r="S318" s="140">
        <v>0</v>
      </c>
      <c r="T318" s="141">
        <f>S318*H318</f>
        <v>0</v>
      </c>
      <c r="AR318" s="142" t="s">
        <v>131</v>
      </c>
      <c r="AT318" s="142" t="s">
        <v>135</v>
      </c>
      <c r="AU318" s="142" t="s">
        <v>85</v>
      </c>
      <c r="AY318" s="16" t="s">
        <v>132</v>
      </c>
      <c r="BE318" s="143">
        <f>IF(N318="základní",J318,0)</f>
        <v>0</v>
      </c>
      <c r="BF318" s="143">
        <f>IF(N318="snížená",J318,0)</f>
        <v>0</v>
      </c>
      <c r="BG318" s="143">
        <f>IF(N318="zákl. přenesená",J318,0)</f>
        <v>0</v>
      </c>
      <c r="BH318" s="143">
        <f>IF(N318="sníž. přenesená",J318,0)</f>
        <v>0</v>
      </c>
      <c r="BI318" s="143">
        <f>IF(N318="nulová",J318,0)</f>
        <v>0</v>
      </c>
      <c r="BJ318" s="16" t="s">
        <v>83</v>
      </c>
      <c r="BK318" s="143">
        <f>ROUND(I318*H318,2)</f>
        <v>0</v>
      </c>
      <c r="BL318" s="16" t="s">
        <v>131</v>
      </c>
      <c r="BM318" s="142" t="s">
        <v>372</v>
      </c>
    </row>
    <row r="319" spans="2:65" s="1" customFormat="1" ht="28.8">
      <c r="B319" s="31"/>
      <c r="D319" s="144" t="s">
        <v>140</v>
      </c>
      <c r="F319" s="145" t="s">
        <v>373</v>
      </c>
      <c r="I319" s="146"/>
      <c r="L319" s="31"/>
      <c r="M319" s="147"/>
      <c r="T319" s="55"/>
      <c r="AT319" s="16" t="s">
        <v>140</v>
      </c>
      <c r="AU319" s="16" t="s">
        <v>85</v>
      </c>
    </row>
    <row r="320" spans="2:65" s="12" customFormat="1">
      <c r="B320" s="148"/>
      <c r="D320" s="144" t="s">
        <v>141</v>
      </c>
      <c r="E320" s="149" t="s">
        <v>1</v>
      </c>
      <c r="F320" s="150" t="s">
        <v>166</v>
      </c>
      <c r="H320" s="149" t="s">
        <v>1</v>
      </c>
      <c r="I320" s="151"/>
      <c r="L320" s="148"/>
      <c r="M320" s="152"/>
      <c r="T320" s="153"/>
      <c r="AT320" s="149" t="s">
        <v>141</v>
      </c>
      <c r="AU320" s="149" t="s">
        <v>85</v>
      </c>
      <c r="AV320" s="12" t="s">
        <v>83</v>
      </c>
      <c r="AW320" s="12" t="s">
        <v>32</v>
      </c>
      <c r="AX320" s="12" t="s">
        <v>76</v>
      </c>
      <c r="AY320" s="149" t="s">
        <v>132</v>
      </c>
    </row>
    <row r="321" spans="2:65" s="13" customFormat="1">
      <c r="B321" s="154"/>
      <c r="D321" s="144" t="s">
        <v>141</v>
      </c>
      <c r="E321" s="155" t="s">
        <v>1</v>
      </c>
      <c r="F321" s="156" t="s">
        <v>374</v>
      </c>
      <c r="H321" s="157">
        <v>2514.8000000000002</v>
      </c>
      <c r="I321" s="158"/>
      <c r="L321" s="154"/>
      <c r="M321" s="159"/>
      <c r="T321" s="160"/>
      <c r="AT321" s="155" t="s">
        <v>141</v>
      </c>
      <c r="AU321" s="155" t="s">
        <v>85</v>
      </c>
      <c r="AV321" s="13" t="s">
        <v>85</v>
      </c>
      <c r="AW321" s="13" t="s">
        <v>32</v>
      </c>
      <c r="AX321" s="13" t="s">
        <v>76</v>
      </c>
      <c r="AY321" s="155" t="s">
        <v>132</v>
      </c>
    </row>
    <row r="322" spans="2:65" s="14" customFormat="1">
      <c r="B322" s="161"/>
      <c r="D322" s="144" t="s">
        <v>141</v>
      </c>
      <c r="E322" s="162" t="s">
        <v>1</v>
      </c>
      <c r="F322" s="163" t="s">
        <v>144</v>
      </c>
      <c r="H322" s="164">
        <v>2514.8000000000002</v>
      </c>
      <c r="I322" s="165"/>
      <c r="L322" s="161"/>
      <c r="M322" s="166"/>
      <c r="T322" s="167"/>
      <c r="AT322" s="162" t="s">
        <v>141</v>
      </c>
      <c r="AU322" s="162" t="s">
        <v>85</v>
      </c>
      <c r="AV322" s="14" t="s">
        <v>131</v>
      </c>
      <c r="AW322" s="14" t="s">
        <v>32</v>
      </c>
      <c r="AX322" s="14" t="s">
        <v>83</v>
      </c>
      <c r="AY322" s="162" t="s">
        <v>132</v>
      </c>
    </row>
    <row r="323" spans="2:65" s="1" customFormat="1" ht="33" customHeight="1">
      <c r="B323" s="31"/>
      <c r="C323" s="131" t="s">
        <v>375</v>
      </c>
      <c r="D323" s="131" t="s">
        <v>135</v>
      </c>
      <c r="E323" s="132" t="s">
        <v>376</v>
      </c>
      <c r="F323" s="133" t="s">
        <v>377</v>
      </c>
      <c r="G323" s="134" t="s">
        <v>171</v>
      </c>
      <c r="H323" s="135">
        <v>125.74</v>
      </c>
      <c r="I323" s="136"/>
      <c r="J323" s="137">
        <f>ROUND(I323*H323,2)</f>
        <v>0</v>
      </c>
      <c r="K323" s="133" t="s">
        <v>268</v>
      </c>
      <c r="L323" s="31"/>
      <c r="M323" s="138" t="s">
        <v>1</v>
      </c>
      <c r="N323" s="139" t="s">
        <v>41</v>
      </c>
      <c r="P323" s="140">
        <f>O323*H323</f>
        <v>0</v>
      </c>
      <c r="Q323" s="140">
        <v>0</v>
      </c>
      <c r="R323" s="140">
        <f>Q323*H323</f>
        <v>0</v>
      </c>
      <c r="S323" s="140">
        <v>0</v>
      </c>
      <c r="T323" s="141">
        <f>S323*H323</f>
        <v>0</v>
      </c>
      <c r="AR323" s="142" t="s">
        <v>131</v>
      </c>
      <c r="AT323" s="142" t="s">
        <v>135</v>
      </c>
      <c r="AU323" s="142" t="s">
        <v>85</v>
      </c>
      <c r="AY323" s="16" t="s">
        <v>132</v>
      </c>
      <c r="BE323" s="143">
        <f>IF(N323="základní",J323,0)</f>
        <v>0</v>
      </c>
      <c r="BF323" s="143">
        <f>IF(N323="snížená",J323,0)</f>
        <v>0</v>
      </c>
      <c r="BG323" s="143">
        <f>IF(N323="zákl. přenesená",J323,0)</f>
        <v>0</v>
      </c>
      <c r="BH323" s="143">
        <f>IF(N323="sníž. přenesená",J323,0)</f>
        <v>0</v>
      </c>
      <c r="BI323" s="143">
        <f>IF(N323="nulová",J323,0)</f>
        <v>0</v>
      </c>
      <c r="BJ323" s="16" t="s">
        <v>83</v>
      </c>
      <c r="BK323" s="143">
        <f>ROUND(I323*H323,2)</f>
        <v>0</v>
      </c>
      <c r="BL323" s="16" t="s">
        <v>131</v>
      </c>
      <c r="BM323" s="142" t="s">
        <v>378</v>
      </c>
    </row>
    <row r="324" spans="2:65" s="1" customFormat="1" ht="19.2">
      <c r="B324" s="31"/>
      <c r="D324" s="144" t="s">
        <v>140</v>
      </c>
      <c r="F324" s="145" t="s">
        <v>377</v>
      </c>
      <c r="I324" s="146"/>
      <c r="L324" s="31"/>
      <c r="M324" s="147"/>
      <c r="T324" s="55"/>
      <c r="AT324" s="16" t="s">
        <v>140</v>
      </c>
      <c r="AU324" s="16" t="s">
        <v>85</v>
      </c>
    </row>
    <row r="325" spans="2:65" s="11" customFormat="1" ht="22.95" customHeight="1">
      <c r="B325" s="119"/>
      <c r="D325" s="120" t="s">
        <v>75</v>
      </c>
      <c r="E325" s="129" t="s">
        <v>379</v>
      </c>
      <c r="F325" s="129" t="s">
        <v>380</v>
      </c>
      <c r="I325" s="122"/>
      <c r="J325" s="130">
        <f>BK325</f>
        <v>0</v>
      </c>
      <c r="L325" s="119"/>
      <c r="M325" s="124"/>
      <c r="P325" s="125">
        <f>SUM(P326:P327)</f>
        <v>0</v>
      </c>
      <c r="R325" s="125">
        <f>SUM(R326:R327)</f>
        <v>0</v>
      </c>
      <c r="T325" s="126">
        <f>SUM(T326:T327)</f>
        <v>0</v>
      </c>
      <c r="AR325" s="120" t="s">
        <v>83</v>
      </c>
      <c r="AT325" s="127" t="s">
        <v>75</v>
      </c>
      <c r="AU325" s="127" t="s">
        <v>83</v>
      </c>
      <c r="AY325" s="120" t="s">
        <v>132</v>
      </c>
      <c r="BK325" s="128">
        <f>SUM(BK326:BK327)</f>
        <v>0</v>
      </c>
    </row>
    <row r="326" spans="2:65" s="1" customFormat="1" ht="21.75" customHeight="1">
      <c r="B326" s="31"/>
      <c r="C326" s="131" t="s">
        <v>381</v>
      </c>
      <c r="D326" s="131" t="s">
        <v>135</v>
      </c>
      <c r="E326" s="132" t="s">
        <v>382</v>
      </c>
      <c r="F326" s="133" t="s">
        <v>383</v>
      </c>
      <c r="G326" s="134" t="s">
        <v>171</v>
      </c>
      <c r="H326" s="135">
        <v>139.43600000000001</v>
      </c>
      <c r="I326" s="136"/>
      <c r="J326" s="137">
        <f>ROUND(I326*H326,2)</f>
        <v>0</v>
      </c>
      <c r="K326" s="133" t="s">
        <v>151</v>
      </c>
      <c r="L326" s="31"/>
      <c r="M326" s="138" t="s">
        <v>1</v>
      </c>
      <c r="N326" s="139" t="s">
        <v>41</v>
      </c>
      <c r="P326" s="140">
        <f>O326*H326</f>
        <v>0</v>
      </c>
      <c r="Q326" s="140">
        <v>0</v>
      </c>
      <c r="R326" s="140">
        <f>Q326*H326</f>
        <v>0</v>
      </c>
      <c r="S326" s="140">
        <v>0</v>
      </c>
      <c r="T326" s="141">
        <f>S326*H326</f>
        <v>0</v>
      </c>
      <c r="AR326" s="142" t="s">
        <v>131</v>
      </c>
      <c r="AT326" s="142" t="s">
        <v>135</v>
      </c>
      <c r="AU326" s="142" t="s">
        <v>85</v>
      </c>
      <c r="AY326" s="16" t="s">
        <v>132</v>
      </c>
      <c r="BE326" s="143">
        <f>IF(N326="základní",J326,0)</f>
        <v>0</v>
      </c>
      <c r="BF326" s="143">
        <f>IF(N326="snížená",J326,0)</f>
        <v>0</v>
      </c>
      <c r="BG326" s="143">
        <f>IF(N326="zákl. přenesená",J326,0)</f>
        <v>0</v>
      </c>
      <c r="BH326" s="143">
        <f>IF(N326="sníž. přenesená",J326,0)</f>
        <v>0</v>
      </c>
      <c r="BI326" s="143">
        <f>IF(N326="nulová",J326,0)</f>
        <v>0</v>
      </c>
      <c r="BJ326" s="16" t="s">
        <v>83</v>
      </c>
      <c r="BK326" s="143">
        <f>ROUND(I326*H326,2)</f>
        <v>0</v>
      </c>
      <c r="BL326" s="16" t="s">
        <v>131</v>
      </c>
      <c r="BM326" s="142" t="s">
        <v>384</v>
      </c>
    </row>
    <row r="327" spans="2:65" s="1" customFormat="1" ht="38.4">
      <c r="B327" s="31"/>
      <c r="D327" s="144" t="s">
        <v>140</v>
      </c>
      <c r="F327" s="145" t="s">
        <v>385</v>
      </c>
      <c r="I327" s="146"/>
      <c r="L327" s="31"/>
      <c r="M327" s="147"/>
      <c r="T327" s="55"/>
      <c r="AT327" s="16" t="s">
        <v>140</v>
      </c>
      <c r="AU327" s="16" t="s">
        <v>85</v>
      </c>
    </row>
    <row r="328" spans="2:65" s="11" customFormat="1" ht="25.95" customHeight="1">
      <c r="B328" s="119"/>
      <c r="D328" s="120" t="s">
        <v>75</v>
      </c>
      <c r="E328" s="121" t="s">
        <v>386</v>
      </c>
      <c r="F328" s="121" t="s">
        <v>387</v>
      </c>
      <c r="I328" s="122"/>
      <c r="J328" s="123">
        <f>BK328</f>
        <v>0</v>
      </c>
      <c r="L328" s="119"/>
      <c r="M328" s="124"/>
      <c r="P328" s="125">
        <f>P329+P385+P395+P407+P425+P470+P522+P568+P589</f>
        <v>0</v>
      </c>
      <c r="R328" s="125">
        <f>R329+R385+R395+R407+R425+R470+R522+R568+R589</f>
        <v>7.2191772499999995</v>
      </c>
      <c r="T328" s="126">
        <f>T329+T385+T395+T407+T425+T470+T522+T568+T589</f>
        <v>0.16166350000000002</v>
      </c>
      <c r="AR328" s="120" t="s">
        <v>85</v>
      </c>
      <c r="AT328" s="127" t="s">
        <v>75</v>
      </c>
      <c r="AU328" s="127" t="s">
        <v>76</v>
      </c>
      <c r="AY328" s="120" t="s">
        <v>132</v>
      </c>
      <c r="BK328" s="128">
        <f>BK329+BK385+BK395+BK407+BK425+BK470+BK522+BK568+BK589</f>
        <v>0</v>
      </c>
    </row>
    <row r="329" spans="2:65" s="11" customFormat="1" ht="22.95" customHeight="1">
      <c r="B329" s="119"/>
      <c r="D329" s="120" t="s">
        <v>75</v>
      </c>
      <c r="E329" s="129" t="s">
        <v>388</v>
      </c>
      <c r="F329" s="129" t="s">
        <v>389</v>
      </c>
      <c r="I329" s="122"/>
      <c r="J329" s="130">
        <f>BK329</f>
        <v>0</v>
      </c>
      <c r="L329" s="119"/>
      <c r="M329" s="124"/>
      <c r="P329" s="125">
        <f>SUM(P330:P384)</f>
        <v>0</v>
      </c>
      <c r="R329" s="125">
        <f>SUM(R330:R384)</f>
        <v>1.9807960200000001</v>
      </c>
      <c r="T329" s="126">
        <f>SUM(T330:T384)</f>
        <v>0</v>
      </c>
      <c r="AR329" s="120" t="s">
        <v>85</v>
      </c>
      <c r="AT329" s="127" t="s">
        <v>75</v>
      </c>
      <c r="AU329" s="127" t="s">
        <v>83</v>
      </c>
      <c r="AY329" s="120" t="s">
        <v>132</v>
      </c>
      <c r="BK329" s="128">
        <f>SUM(BK330:BK384)</f>
        <v>0</v>
      </c>
    </row>
    <row r="330" spans="2:65" s="1" customFormat="1" ht="24.15" customHeight="1">
      <c r="B330" s="31"/>
      <c r="C330" s="131" t="s">
        <v>390</v>
      </c>
      <c r="D330" s="131" t="s">
        <v>135</v>
      </c>
      <c r="E330" s="132" t="s">
        <v>391</v>
      </c>
      <c r="F330" s="133" t="s">
        <v>392</v>
      </c>
      <c r="G330" s="134" t="s">
        <v>191</v>
      </c>
      <c r="H330" s="135">
        <v>27.506</v>
      </c>
      <c r="I330" s="136"/>
      <c r="J330" s="137">
        <f>ROUND(I330*H330,2)</f>
        <v>0</v>
      </c>
      <c r="K330" s="133" t="s">
        <v>151</v>
      </c>
      <c r="L330" s="31"/>
      <c r="M330" s="138" t="s">
        <v>1</v>
      </c>
      <c r="N330" s="139" t="s">
        <v>41</v>
      </c>
      <c r="P330" s="140">
        <f>O330*H330</f>
        <v>0</v>
      </c>
      <c r="Q330" s="140">
        <v>0</v>
      </c>
      <c r="R330" s="140">
        <f>Q330*H330</f>
        <v>0</v>
      </c>
      <c r="S330" s="140">
        <v>0</v>
      </c>
      <c r="T330" s="141">
        <f>S330*H330</f>
        <v>0</v>
      </c>
      <c r="AR330" s="142" t="s">
        <v>241</v>
      </c>
      <c r="AT330" s="142" t="s">
        <v>135</v>
      </c>
      <c r="AU330" s="142" t="s">
        <v>85</v>
      </c>
      <c r="AY330" s="16" t="s">
        <v>132</v>
      </c>
      <c r="BE330" s="143">
        <f>IF(N330="základní",J330,0)</f>
        <v>0</v>
      </c>
      <c r="BF330" s="143">
        <f>IF(N330="snížená",J330,0)</f>
        <v>0</v>
      </c>
      <c r="BG330" s="143">
        <f>IF(N330="zákl. přenesená",J330,0)</f>
        <v>0</v>
      </c>
      <c r="BH330" s="143">
        <f>IF(N330="sníž. přenesená",J330,0)</f>
        <v>0</v>
      </c>
      <c r="BI330" s="143">
        <f>IF(N330="nulová",J330,0)</f>
        <v>0</v>
      </c>
      <c r="BJ330" s="16" t="s">
        <v>83</v>
      </c>
      <c r="BK330" s="143">
        <f>ROUND(I330*H330,2)</f>
        <v>0</v>
      </c>
      <c r="BL330" s="16" t="s">
        <v>241</v>
      </c>
      <c r="BM330" s="142" t="s">
        <v>393</v>
      </c>
    </row>
    <row r="331" spans="2:65" s="1" customFormat="1" ht="28.8">
      <c r="B331" s="31"/>
      <c r="D331" s="144" t="s">
        <v>140</v>
      </c>
      <c r="F331" s="145" t="s">
        <v>394</v>
      </c>
      <c r="I331" s="146"/>
      <c r="L331" s="31"/>
      <c r="M331" s="147"/>
      <c r="T331" s="55"/>
      <c r="AT331" s="16" t="s">
        <v>140</v>
      </c>
      <c r="AU331" s="16" t="s">
        <v>85</v>
      </c>
    </row>
    <row r="332" spans="2:65" s="12" customFormat="1">
      <c r="B332" s="148"/>
      <c r="D332" s="144" t="s">
        <v>141</v>
      </c>
      <c r="E332" s="149" t="s">
        <v>1</v>
      </c>
      <c r="F332" s="150" t="s">
        <v>395</v>
      </c>
      <c r="H332" s="149" t="s">
        <v>1</v>
      </c>
      <c r="I332" s="151"/>
      <c r="L332" s="148"/>
      <c r="M332" s="152"/>
      <c r="T332" s="153"/>
      <c r="AT332" s="149" t="s">
        <v>141</v>
      </c>
      <c r="AU332" s="149" t="s">
        <v>85</v>
      </c>
      <c r="AV332" s="12" t="s">
        <v>83</v>
      </c>
      <c r="AW332" s="12" t="s">
        <v>32</v>
      </c>
      <c r="AX332" s="12" t="s">
        <v>76</v>
      </c>
      <c r="AY332" s="149" t="s">
        <v>132</v>
      </c>
    </row>
    <row r="333" spans="2:65" s="13" customFormat="1">
      <c r="B333" s="154"/>
      <c r="D333" s="144" t="s">
        <v>141</v>
      </c>
      <c r="E333" s="155" t="s">
        <v>1</v>
      </c>
      <c r="F333" s="156" t="s">
        <v>396</v>
      </c>
      <c r="H333" s="157">
        <v>27.506</v>
      </c>
      <c r="I333" s="158"/>
      <c r="L333" s="154"/>
      <c r="M333" s="159"/>
      <c r="T333" s="160"/>
      <c r="AT333" s="155" t="s">
        <v>141</v>
      </c>
      <c r="AU333" s="155" t="s">
        <v>85</v>
      </c>
      <c r="AV333" s="13" t="s">
        <v>85</v>
      </c>
      <c r="AW333" s="13" t="s">
        <v>32</v>
      </c>
      <c r="AX333" s="13" t="s">
        <v>76</v>
      </c>
      <c r="AY333" s="155" t="s">
        <v>132</v>
      </c>
    </row>
    <row r="334" spans="2:65" s="14" customFormat="1">
      <c r="B334" s="161"/>
      <c r="D334" s="144" t="s">
        <v>141</v>
      </c>
      <c r="E334" s="162" t="s">
        <v>1</v>
      </c>
      <c r="F334" s="163" t="s">
        <v>144</v>
      </c>
      <c r="H334" s="164">
        <v>27.506</v>
      </c>
      <c r="I334" s="165"/>
      <c r="L334" s="161"/>
      <c r="M334" s="166"/>
      <c r="T334" s="167"/>
      <c r="AT334" s="162" t="s">
        <v>141</v>
      </c>
      <c r="AU334" s="162" t="s">
        <v>85</v>
      </c>
      <c r="AV334" s="14" t="s">
        <v>131</v>
      </c>
      <c r="AW334" s="14" t="s">
        <v>32</v>
      </c>
      <c r="AX334" s="14" t="s">
        <v>83</v>
      </c>
      <c r="AY334" s="162" t="s">
        <v>132</v>
      </c>
    </row>
    <row r="335" spans="2:65" s="1" customFormat="1" ht="16.5" customHeight="1">
      <c r="B335" s="31"/>
      <c r="C335" s="168" t="s">
        <v>397</v>
      </c>
      <c r="D335" s="168" t="s">
        <v>236</v>
      </c>
      <c r="E335" s="169" t="s">
        <v>398</v>
      </c>
      <c r="F335" s="170" t="s">
        <v>399</v>
      </c>
      <c r="G335" s="171" t="s">
        <v>400</v>
      </c>
      <c r="H335" s="172">
        <v>11.002000000000001</v>
      </c>
      <c r="I335" s="173"/>
      <c r="J335" s="174">
        <f>ROUND(I335*H335,2)</f>
        <v>0</v>
      </c>
      <c r="K335" s="170" t="s">
        <v>151</v>
      </c>
      <c r="L335" s="175"/>
      <c r="M335" s="176" t="s">
        <v>1</v>
      </c>
      <c r="N335" s="177" t="s">
        <v>41</v>
      </c>
      <c r="P335" s="140">
        <f>O335*H335</f>
        <v>0</v>
      </c>
      <c r="Q335" s="140">
        <v>1E-3</v>
      </c>
      <c r="R335" s="140">
        <f>Q335*H335</f>
        <v>1.1002000000000001E-2</v>
      </c>
      <c r="S335" s="140">
        <v>0</v>
      </c>
      <c r="T335" s="141">
        <f>S335*H335</f>
        <v>0</v>
      </c>
      <c r="AR335" s="142" t="s">
        <v>338</v>
      </c>
      <c r="AT335" s="142" t="s">
        <v>236</v>
      </c>
      <c r="AU335" s="142" t="s">
        <v>85</v>
      </c>
      <c r="AY335" s="16" t="s">
        <v>132</v>
      </c>
      <c r="BE335" s="143">
        <f>IF(N335="základní",J335,0)</f>
        <v>0</v>
      </c>
      <c r="BF335" s="143">
        <f>IF(N335="snížená",J335,0)</f>
        <v>0</v>
      </c>
      <c r="BG335" s="143">
        <f>IF(N335="zákl. přenesená",J335,0)</f>
        <v>0</v>
      </c>
      <c r="BH335" s="143">
        <f>IF(N335="sníž. přenesená",J335,0)</f>
        <v>0</v>
      </c>
      <c r="BI335" s="143">
        <f>IF(N335="nulová",J335,0)</f>
        <v>0</v>
      </c>
      <c r="BJ335" s="16" t="s">
        <v>83</v>
      </c>
      <c r="BK335" s="143">
        <f>ROUND(I335*H335,2)</f>
        <v>0</v>
      </c>
      <c r="BL335" s="16" t="s">
        <v>241</v>
      </c>
      <c r="BM335" s="142" t="s">
        <v>401</v>
      </c>
    </row>
    <row r="336" spans="2:65" s="1" customFormat="1">
      <c r="B336" s="31"/>
      <c r="D336" s="144" t="s">
        <v>140</v>
      </c>
      <c r="F336" s="145" t="s">
        <v>399</v>
      </c>
      <c r="I336" s="146"/>
      <c r="L336" s="31"/>
      <c r="M336" s="147"/>
      <c r="T336" s="55"/>
      <c r="AT336" s="16" t="s">
        <v>140</v>
      </c>
      <c r="AU336" s="16" t="s">
        <v>85</v>
      </c>
    </row>
    <row r="337" spans="2:65" s="13" customFormat="1">
      <c r="B337" s="154"/>
      <c r="D337" s="144" t="s">
        <v>141</v>
      </c>
      <c r="F337" s="156" t="s">
        <v>402</v>
      </c>
      <c r="H337" s="157">
        <v>11.002000000000001</v>
      </c>
      <c r="I337" s="158"/>
      <c r="L337" s="154"/>
      <c r="M337" s="159"/>
      <c r="T337" s="160"/>
      <c r="AT337" s="155" t="s">
        <v>141</v>
      </c>
      <c r="AU337" s="155" t="s">
        <v>85</v>
      </c>
      <c r="AV337" s="13" t="s">
        <v>85</v>
      </c>
      <c r="AW337" s="13" t="s">
        <v>4</v>
      </c>
      <c r="AX337" s="13" t="s">
        <v>83</v>
      </c>
      <c r="AY337" s="155" t="s">
        <v>132</v>
      </c>
    </row>
    <row r="338" spans="2:65" s="1" customFormat="1" ht="24.15" customHeight="1">
      <c r="B338" s="31"/>
      <c r="C338" s="131" t="s">
        <v>403</v>
      </c>
      <c r="D338" s="131" t="s">
        <v>135</v>
      </c>
      <c r="E338" s="132" t="s">
        <v>404</v>
      </c>
      <c r="F338" s="133" t="s">
        <v>405</v>
      </c>
      <c r="G338" s="134" t="s">
        <v>191</v>
      </c>
      <c r="H338" s="135">
        <v>615.44200000000001</v>
      </c>
      <c r="I338" s="136"/>
      <c r="J338" s="137">
        <f>ROUND(I338*H338,2)</f>
        <v>0</v>
      </c>
      <c r="K338" s="133" t="s">
        <v>151</v>
      </c>
      <c r="L338" s="31"/>
      <c r="M338" s="138" t="s">
        <v>1</v>
      </c>
      <c r="N338" s="139" t="s">
        <v>41</v>
      </c>
      <c r="P338" s="140">
        <f>O338*H338</f>
        <v>0</v>
      </c>
      <c r="Q338" s="140">
        <v>7.6999999999999996E-4</v>
      </c>
      <c r="R338" s="140">
        <f>Q338*H338</f>
        <v>0.47389033999999997</v>
      </c>
      <c r="S338" s="140">
        <v>0</v>
      </c>
      <c r="T338" s="141">
        <f>S338*H338</f>
        <v>0</v>
      </c>
      <c r="AR338" s="142" t="s">
        <v>241</v>
      </c>
      <c r="AT338" s="142" t="s">
        <v>135</v>
      </c>
      <c r="AU338" s="142" t="s">
        <v>85</v>
      </c>
      <c r="AY338" s="16" t="s">
        <v>132</v>
      </c>
      <c r="BE338" s="143">
        <f>IF(N338="základní",J338,0)</f>
        <v>0</v>
      </c>
      <c r="BF338" s="143">
        <f>IF(N338="snížená",J338,0)</f>
        <v>0</v>
      </c>
      <c r="BG338" s="143">
        <f>IF(N338="zákl. přenesená",J338,0)</f>
        <v>0</v>
      </c>
      <c r="BH338" s="143">
        <f>IF(N338="sníž. přenesená",J338,0)</f>
        <v>0</v>
      </c>
      <c r="BI338" s="143">
        <f>IF(N338="nulová",J338,0)</f>
        <v>0</v>
      </c>
      <c r="BJ338" s="16" t="s">
        <v>83</v>
      </c>
      <c r="BK338" s="143">
        <f>ROUND(I338*H338,2)</f>
        <v>0</v>
      </c>
      <c r="BL338" s="16" t="s">
        <v>241</v>
      </c>
      <c r="BM338" s="142" t="s">
        <v>406</v>
      </c>
    </row>
    <row r="339" spans="2:65" s="1" customFormat="1" ht="19.2">
      <c r="B339" s="31"/>
      <c r="D339" s="144" t="s">
        <v>140</v>
      </c>
      <c r="F339" s="145" t="s">
        <v>407</v>
      </c>
      <c r="I339" s="146"/>
      <c r="L339" s="31"/>
      <c r="M339" s="147"/>
      <c r="T339" s="55"/>
      <c r="AT339" s="16" t="s">
        <v>140</v>
      </c>
      <c r="AU339" s="16" t="s">
        <v>85</v>
      </c>
    </row>
    <row r="340" spans="2:65" s="12" customFormat="1">
      <c r="B340" s="148"/>
      <c r="D340" s="144" t="s">
        <v>141</v>
      </c>
      <c r="E340" s="149" t="s">
        <v>1</v>
      </c>
      <c r="F340" s="150" t="s">
        <v>408</v>
      </c>
      <c r="H340" s="149" t="s">
        <v>1</v>
      </c>
      <c r="I340" s="151"/>
      <c r="L340" s="148"/>
      <c r="M340" s="152"/>
      <c r="T340" s="153"/>
      <c r="AT340" s="149" t="s">
        <v>141</v>
      </c>
      <c r="AU340" s="149" t="s">
        <v>85</v>
      </c>
      <c r="AV340" s="12" t="s">
        <v>83</v>
      </c>
      <c r="AW340" s="12" t="s">
        <v>32</v>
      </c>
      <c r="AX340" s="12" t="s">
        <v>76</v>
      </c>
      <c r="AY340" s="149" t="s">
        <v>132</v>
      </c>
    </row>
    <row r="341" spans="2:65" s="13" customFormat="1">
      <c r="B341" s="154"/>
      <c r="D341" s="144" t="s">
        <v>141</v>
      </c>
      <c r="E341" s="155" t="s">
        <v>1</v>
      </c>
      <c r="F341" s="156" t="s">
        <v>409</v>
      </c>
      <c r="H341" s="157">
        <v>615.44200000000001</v>
      </c>
      <c r="I341" s="158"/>
      <c r="L341" s="154"/>
      <c r="M341" s="159"/>
      <c r="T341" s="160"/>
      <c r="AT341" s="155" t="s">
        <v>141</v>
      </c>
      <c r="AU341" s="155" t="s">
        <v>85</v>
      </c>
      <c r="AV341" s="13" t="s">
        <v>85</v>
      </c>
      <c r="AW341" s="13" t="s">
        <v>32</v>
      </c>
      <c r="AX341" s="13" t="s">
        <v>76</v>
      </c>
      <c r="AY341" s="155" t="s">
        <v>132</v>
      </c>
    </row>
    <row r="342" spans="2:65" s="14" customFormat="1">
      <c r="B342" s="161"/>
      <c r="D342" s="144" t="s">
        <v>141</v>
      </c>
      <c r="E342" s="162" t="s">
        <v>1</v>
      </c>
      <c r="F342" s="163" t="s">
        <v>144</v>
      </c>
      <c r="H342" s="164">
        <v>615.44200000000001</v>
      </c>
      <c r="I342" s="165"/>
      <c r="L342" s="161"/>
      <c r="M342" s="166"/>
      <c r="T342" s="167"/>
      <c r="AT342" s="162" t="s">
        <v>141</v>
      </c>
      <c r="AU342" s="162" t="s">
        <v>85</v>
      </c>
      <c r="AV342" s="14" t="s">
        <v>131</v>
      </c>
      <c r="AW342" s="14" t="s">
        <v>32</v>
      </c>
      <c r="AX342" s="14" t="s">
        <v>83</v>
      </c>
      <c r="AY342" s="162" t="s">
        <v>132</v>
      </c>
    </row>
    <row r="343" spans="2:65" s="1" customFormat="1" ht="24.15" customHeight="1">
      <c r="B343" s="31"/>
      <c r="C343" s="131" t="s">
        <v>410</v>
      </c>
      <c r="D343" s="131" t="s">
        <v>135</v>
      </c>
      <c r="E343" s="132" t="s">
        <v>411</v>
      </c>
      <c r="F343" s="133" t="s">
        <v>412</v>
      </c>
      <c r="G343" s="134" t="s">
        <v>191</v>
      </c>
      <c r="H343" s="135">
        <v>27.506</v>
      </c>
      <c r="I343" s="136"/>
      <c r="J343" s="137">
        <f>ROUND(I343*H343,2)</f>
        <v>0</v>
      </c>
      <c r="K343" s="133" t="s">
        <v>151</v>
      </c>
      <c r="L343" s="31"/>
      <c r="M343" s="138" t="s">
        <v>1</v>
      </c>
      <c r="N343" s="139" t="s">
        <v>41</v>
      </c>
      <c r="P343" s="140">
        <f>O343*H343</f>
        <v>0</v>
      </c>
      <c r="Q343" s="140">
        <v>8.8000000000000003E-4</v>
      </c>
      <c r="R343" s="140">
        <f>Q343*H343</f>
        <v>2.4205280000000003E-2</v>
      </c>
      <c r="S343" s="140">
        <v>0</v>
      </c>
      <c r="T343" s="141">
        <f>S343*H343</f>
        <v>0</v>
      </c>
      <c r="AR343" s="142" t="s">
        <v>241</v>
      </c>
      <c r="AT343" s="142" t="s">
        <v>135</v>
      </c>
      <c r="AU343" s="142" t="s">
        <v>85</v>
      </c>
      <c r="AY343" s="16" t="s">
        <v>132</v>
      </c>
      <c r="BE343" s="143">
        <f>IF(N343="základní",J343,0)</f>
        <v>0</v>
      </c>
      <c r="BF343" s="143">
        <f>IF(N343="snížená",J343,0)</f>
        <v>0</v>
      </c>
      <c r="BG343" s="143">
        <f>IF(N343="zákl. přenesená",J343,0)</f>
        <v>0</v>
      </c>
      <c r="BH343" s="143">
        <f>IF(N343="sníž. přenesená",J343,0)</f>
        <v>0</v>
      </c>
      <c r="BI343" s="143">
        <f>IF(N343="nulová",J343,0)</f>
        <v>0</v>
      </c>
      <c r="BJ343" s="16" t="s">
        <v>83</v>
      </c>
      <c r="BK343" s="143">
        <f>ROUND(I343*H343,2)</f>
        <v>0</v>
      </c>
      <c r="BL343" s="16" t="s">
        <v>241</v>
      </c>
      <c r="BM343" s="142" t="s">
        <v>413</v>
      </c>
    </row>
    <row r="344" spans="2:65" s="1" customFormat="1" ht="19.2">
      <c r="B344" s="31"/>
      <c r="D344" s="144" t="s">
        <v>140</v>
      </c>
      <c r="F344" s="145" t="s">
        <v>414</v>
      </c>
      <c r="I344" s="146"/>
      <c r="L344" s="31"/>
      <c r="M344" s="147"/>
      <c r="T344" s="55"/>
      <c r="AT344" s="16" t="s">
        <v>140</v>
      </c>
      <c r="AU344" s="16" t="s">
        <v>85</v>
      </c>
    </row>
    <row r="345" spans="2:65" s="12" customFormat="1">
      <c r="B345" s="148"/>
      <c r="D345" s="144" t="s">
        <v>141</v>
      </c>
      <c r="E345" s="149" t="s">
        <v>1</v>
      </c>
      <c r="F345" s="150" t="s">
        <v>395</v>
      </c>
      <c r="H345" s="149" t="s">
        <v>1</v>
      </c>
      <c r="I345" s="151"/>
      <c r="L345" s="148"/>
      <c r="M345" s="152"/>
      <c r="T345" s="153"/>
      <c r="AT345" s="149" t="s">
        <v>141</v>
      </c>
      <c r="AU345" s="149" t="s">
        <v>85</v>
      </c>
      <c r="AV345" s="12" t="s">
        <v>83</v>
      </c>
      <c r="AW345" s="12" t="s">
        <v>32</v>
      </c>
      <c r="AX345" s="12" t="s">
        <v>76</v>
      </c>
      <c r="AY345" s="149" t="s">
        <v>132</v>
      </c>
    </row>
    <row r="346" spans="2:65" s="13" customFormat="1">
      <c r="B346" s="154"/>
      <c r="D346" s="144" t="s">
        <v>141</v>
      </c>
      <c r="E346" s="155" t="s">
        <v>1</v>
      </c>
      <c r="F346" s="156" t="s">
        <v>396</v>
      </c>
      <c r="H346" s="157">
        <v>27.506</v>
      </c>
      <c r="I346" s="158"/>
      <c r="L346" s="154"/>
      <c r="M346" s="159"/>
      <c r="T346" s="160"/>
      <c r="AT346" s="155" t="s">
        <v>141</v>
      </c>
      <c r="AU346" s="155" t="s">
        <v>85</v>
      </c>
      <c r="AV346" s="13" t="s">
        <v>85</v>
      </c>
      <c r="AW346" s="13" t="s">
        <v>32</v>
      </c>
      <c r="AX346" s="13" t="s">
        <v>76</v>
      </c>
      <c r="AY346" s="155" t="s">
        <v>132</v>
      </c>
    </row>
    <row r="347" spans="2:65" s="14" customFormat="1">
      <c r="B347" s="161"/>
      <c r="D347" s="144" t="s">
        <v>141</v>
      </c>
      <c r="E347" s="162" t="s">
        <v>1</v>
      </c>
      <c r="F347" s="163" t="s">
        <v>144</v>
      </c>
      <c r="H347" s="164">
        <v>27.506</v>
      </c>
      <c r="I347" s="165"/>
      <c r="L347" s="161"/>
      <c r="M347" s="166"/>
      <c r="T347" s="167"/>
      <c r="AT347" s="162" t="s">
        <v>141</v>
      </c>
      <c r="AU347" s="162" t="s">
        <v>85</v>
      </c>
      <c r="AV347" s="14" t="s">
        <v>131</v>
      </c>
      <c r="AW347" s="14" t="s">
        <v>32</v>
      </c>
      <c r="AX347" s="14" t="s">
        <v>83</v>
      </c>
      <c r="AY347" s="162" t="s">
        <v>132</v>
      </c>
    </row>
    <row r="348" spans="2:65" s="1" customFormat="1" ht="49.2" customHeight="1">
      <c r="B348" s="31"/>
      <c r="C348" s="168" t="s">
        <v>415</v>
      </c>
      <c r="D348" s="168" t="s">
        <v>236</v>
      </c>
      <c r="E348" s="169" t="s">
        <v>416</v>
      </c>
      <c r="F348" s="170" t="s">
        <v>417</v>
      </c>
      <c r="G348" s="171" t="s">
        <v>191</v>
      </c>
      <c r="H348" s="172">
        <v>33.585000000000001</v>
      </c>
      <c r="I348" s="173"/>
      <c r="J348" s="174">
        <f>ROUND(I348*H348,2)</f>
        <v>0</v>
      </c>
      <c r="K348" s="170" t="s">
        <v>151</v>
      </c>
      <c r="L348" s="175"/>
      <c r="M348" s="176" t="s">
        <v>1</v>
      </c>
      <c r="N348" s="177" t="s">
        <v>41</v>
      </c>
      <c r="P348" s="140">
        <f>O348*H348</f>
        <v>0</v>
      </c>
      <c r="Q348" s="140">
        <v>4.7000000000000002E-3</v>
      </c>
      <c r="R348" s="140">
        <f>Q348*H348</f>
        <v>0.1578495</v>
      </c>
      <c r="S348" s="140">
        <v>0</v>
      </c>
      <c r="T348" s="141">
        <f>S348*H348</f>
        <v>0</v>
      </c>
      <c r="AR348" s="142" t="s">
        <v>338</v>
      </c>
      <c r="AT348" s="142" t="s">
        <v>236</v>
      </c>
      <c r="AU348" s="142" t="s">
        <v>85</v>
      </c>
      <c r="AY348" s="16" t="s">
        <v>132</v>
      </c>
      <c r="BE348" s="143">
        <f>IF(N348="základní",J348,0)</f>
        <v>0</v>
      </c>
      <c r="BF348" s="143">
        <f>IF(N348="snížená",J348,0)</f>
        <v>0</v>
      </c>
      <c r="BG348" s="143">
        <f>IF(N348="zákl. přenesená",J348,0)</f>
        <v>0</v>
      </c>
      <c r="BH348" s="143">
        <f>IF(N348="sníž. přenesená",J348,0)</f>
        <v>0</v>
      </c>
      <c r="BI348" s="143">
        <f>IF(N348="nulová",J348,0)</f>
        <v>0</v>
      </c>
      <c r="BJ348" s="16" t="s">
        <v>83</v>
      </c>
      <c r="BK348" s="143">
        <f>ROUND(I348*H348,2)</f>
        <v>0</v>
      </c>
      <c r="BL348" s="16" t="s">
        <v>241</v>
      </c>
      <c r="BM348" s="142" t="s">
        <v>418</v>
      </c>
    </row>
    <row r="349" spans="2:65" s="1" customFormat="1" ht="38.4">
      <c r="B349" s="31"/>
      <c r="D349" s="144" t="s">
        <v>140</v>
      </c>
      <c r="F349" s="145" t="s">
        <v>417</v>
      </c>
      <c r="I349" s="146"/>
      <c r="L349" s="31"/>
      <c r="M349" s="147"/>
      <c r="T349" s="55"/>
      <c r="AT349" s="16" t="s">
        <v>140</v>
      </c>
      <c r="AU349" s="16" t="s">
        <v>85</v>
      </c>
    </row>
    <row r="350" spans="2:65" s="13" customFormat="1">
      <c r="B350" s="154"/>
      <c r="D350" s="144" t="s">
        <v>141</v>
      </c>
      <c r="F350" s="156" t="s">
        <v>419</v>
      </c>
      <c r="H350" s="157">
        <v>33.585000000000001</v>
      </c>
      <c r="I350" s="158"/>
      <c r="L350" s="154"/>
      <c r="M350" s="159"/>
      <c r="T350" s="160"/>
      <c r="AT350" s="155" t="s">
        <v>141</v>
      </c>
      <c r="AU350" s="155" t="s">
        <v>85</v>
      </c>
      <c r="AV350" s="13" t="s">
        <v>85</v>
      </c>
      <c r="AW350" s="13" t="s">
        <v>4</v>
      </c>
      <c r="AX350" s="13" t="s">
        <v>83</v>
      </c>
      <c r="AY350" s="155" t="s">
        <v>132</v>
      </c>
    </row>
    <row r="351" spans="2:65" s="1" customFormat="1" ht="37.950000000000003" customHeight="1">
      <c r="B351" s="31"/>
      <c r="C351" s="131" t="s">
        <v>420</v>
      </c>
      <c r="D351" s="131" t="s">
        <v>135</v>
      </c>
      <c r="E351" s="132" t="s">
        <v>421</v>
      </c>
      <c r="F351" s="133" t="s">
        <v>422</v>
      </c>
      <c r="G351" s="134" t="s">
        <v>191</v>
      </c>
      <c r="H351" s="135">
        <v>55.012</v>
      </c>
      <c r="I351" s="136"/>
      <c r="J351" s="137">
        <f>ROUND(I351*H351,2)</f>
        <v>0</v>
      </c>
      <c r="K351" s="133" t="s">
        <v>151</v>
      </c>
      <c r="L351" s="31"/>
      <c r="M351" s="138" t="s">
        <v>1</v>
      </c>
      <c r="N351" s="139" t="s">
        <v>41</v>
      </c>
      <c r="P351" s="140">
        <f>O351*H351</f>
        <v>0</v>
      </c>
      <c r="Q351" s="140">
        <v>0</v>
      </c>
      <c r="R351" s="140">
        <f>Q351*H351</f>
        <v>0</v>
      </c>
      <c r="S351" s="140">
        <v>0</v>
      </c>
      <c r="T351" s="141">
        <f>S351*H351</f>
        <v>0</v>
      </c>
      <c r="AR351" s="142" t="s">
        <v>241</v>
      </c>
      <c r="AT351" s="142" t="s">
        <v>135</v>
      </c>
      <c r="AU351" s="142" t="s">
        <v>85</v>
      </c>
      <c r="AY351" s="16" t="s">
        <v>132</v>
      </c>
      <c r="BE351" s="143">
        <f>IF(N351="základní",J351,0)</f>
        <v>0</v>
      </c>
      <c r="BF351" s="143">
        <f>IF(N351="snížená",J351,0)</f>
        <v>0</v>
      </c>
      <c r="BG351" s="143">
        <f>IF(N351="zákl. přenesená",J351,0)</f>
        <v>0</v>
      </c>
      <c r="BH351" s="143">
        <f>IF(N351="sníž. přenesená",J351,0)</f>
        <v>0</v>
      </c>
      <c r="BI351" s="143">
        <f>IF(N351="nulová",J351,0)</f>
        <v>0</v>
      </c>
      <c r="BJ351" s="16" t="s">
        <v>83</v>
      </c>
      <c r="BK351" s="143">
        <f>ROUND(I351*H351,2)</f>
        <v>0</v>
      </c>
      <c r="BL351" s="16" t="s">
        <v>241</v>
      </c>
      <c r="BM351" s="142" t="s">
        <v>423</v>
      </c>
    </row>
    <row r="352" spans="2:65" s="1" customFormat="1" ht="28.8">
      <c r="B352" s="31"/>
      <c r="D352" s="144" t="s">
        <v>140</v>
      </c>
      <c r="F352" s="145" t="s">
        <v>424</v>
      </c>
      <c r="I352" s="146"/>
      <c r="L352" s="31"/>
      <c r="M352" s="147"/>
      <c r="T352" s="55"/>
      <c r="AT352" s="16" t="s">
        <v>140</v>
      </c>
      <c r="AU352" s="16" t="s">
        <v>85</v>
      </c>
    </row>
    <row r="353" spans="2:65" s="12" customFormat="1">
      <c r="B353" s="148"/>
      <c r="D353" s="144" t="s">
        <v>141</v>
      </c>
      <c r="E353" s="149" t="s">
        <v>1</v>
      </c>
      <c r="F353" s="150" t="s">
        <v>395</v>
      </c>
      <c r="H353" s="149" t="s">
        <v>1</v>
      </c>
      <c r="I353" s="151"/>
      <c r="L353" s="148"/>
      <c r="M353" s="152"/>
      <c r="T353" s="153"/>
      <c r="AT353" s="149" t="s">
        <v>141</v>
      </c>
      <c r="AU353" s="149" t="s">
        <v>85</v>
      </c>
      <c r="AV353" s="12" t="s">
        <v>83</v>
      </c>
      <c r="AW353" s="12" t="s">
        <v>32</v>
      </c>
      <c r="AX353" s="12" t="s">
        <v>76</v>
      </c>
      <c r="AY353" s="149" t="s">
        <v>132</v>
      </c>
    </row>
    <row r="354" spans="2:65" s="13" customFormat="1">
      <c r="B354" s="154"/>
      <c r="D354" s="144" t="s">
        <v>141</v>
      </c>
      <c r="E354" s="155" t="s">
        <v>1</v>
      </c>
      <c r="F354" s="156" t="s">
        <v>396</v>
      </c>
      <c r="H354" s="157">
        <v>27.506</v>
      </c>
      <c r="I354" s="158"/>
      <c r="L354" s="154"/>
      <c r="M354" s="159"/>
      <c r="T354" s="160"/>
      <c r="AT354" s="155" t="s">
        <v>141</v>
      </c>
      <c r="AU354" s="155" t="s">
        <v>85</v>
      </c>
      <c r="AV354" s="13" t="s">
        <v>85</v>
      </c>
      <c r="AW354" s="13" t="s">
        <v>32</v>
      </c>
      <c r="AX354" s="13" t="s">
        <v>76</v>
      </c>
      <c r="AY354" s="155" t="s">
        <v>132</v>
      </c>
    </row>
    <row r="355" spans="2:65" s="12" customFormat="1">
      <c r="B355" s="148"/>
      <c r="D355" s="144" t="s">
        <v>141</v>
      </c>
      <c r="E355" s="149" t="s">
        <v>1</v>
      </c>
      <c r="F355" s="150" t="s">
        <v>395</v>
      </c>
      <c r="H355" s="149" t="s">
        <v>1</v>
      </c>
      <c r="I355" s="151"/>
      <c r="L355" s="148"/>
      <c r="M355" s="152"/>
      <c r="T355" s="153"/>
      <c r="AT355" s="149" t="s">
        <v>141</v>
      </c>
      <c r="AU355" s="149" t="s">
        <v>85</v>
      </c>
      <c r="AV355" s="12" t="s">
        <v>83</v>
      </c>
      <c r="AW355" s="12" t="s">
        <v>32</v>
      </c>
      <c r="AX355" s="12" t="s">
        <v>76</v>
      </c>
      <c r="AY355" s="149" t="s">
        <v>132</v>
      </c>
    </row>
    <row r="356" spans="2:65" s="13" customFormat="1">
      <c r="B356" s="154"/>
      <c r="D356" s="144" t="s">
        <v>141</v>
      </c>
      <c r="E356" s="155" t="s">
        <v>1</v>
      </c>
      <c r="F356" s="156" t="s">
        <v>396</v>
      </c>
      <c r="H356" s="157">
        <v>27.506</v>
      </c>
      <c r="I356" s="158"/>
      <c r="L356" s="154"/>
      <c r="M356" s="159"/>
      <c r="T356" s="160"/>
      <c r="AT356" s="155" t="s">
        <v>141</v>
      </c>
      <c r="AU356" s="155" t="s">
        <v>85</v>
      </c>
      <c r="AV356" s="13" t="s">
        <v>85</v>
      </c>
      <c r="AW356" s="13" t="s">
        <v>32</v>
      </c>
      <c r="AX356" s="13" t="s">
        <v>76</v>
      </c>
      <c r="AY356" s="155" t="s">
        <v>132</v>
      </c>
    </row>
    <row r="357" spans="2:65" s="14" customFormat="1">
      <c r="B357" s="161"/>
      <c r="D357" s="144" t="s">
        <v>141</v>
      </c>
      <c r="E357" s="162" t="s">
        <v>1</v>
      </c>
      <c r="F357" s="163" t="s">
        <v>144</v>
      </c>
      <c r="H357" s="164">
        <v>55.012</v>
      </c>
      <c r="I357" s="165"/>
      <c r="L357" s="161"/>
      <c r="M357" s="166"/>
      <c r="T357" s="167"/>
      <c r="AT357" s="162" t="s">
        <v>141</v>
      </c>
      <c r="AU357" s="162" t="s">
        <v>85</v>
      </c>
      <c r="AV357" s="14" t="s">
        <v>131</v>
      </c>
      <c r="AW357" s="14" t="s">
        <v>32</v>
      </c>
      <c r="AX357" s="14" t="s">
        <v>83</v>
      </c>
      <c r="AY357" s="162" t="s">
        <v>132</v>
      </c>
    </row>
    <row r="358" spans="2:65" s="1" customFormat="1" ht="33" customHeight="1">
      <c r="B358" s="31"/>
      <c r="C358" s="168" t="s">
        <v>425</v>
      </c>
      <c r="D358" s="168" t="s">
        <v>236</v>
      </c>
      <c r="E358" s="169" t="s">
        <v>426</v>
      </c>
      <c r="F358" s="170" t="s">
        <v>427</v>
      </c>
      <c r="G358" s="171" t="s">
        <v>191</v>
      </c>
      <c r="H358" s="172">
        <v>64.116</v>
      </c>
      <c r="I358" s="173"/>
      <c r="J358" s="174">
        <f>ROUND(I358*H358,2)</f>
        <v>0</v>
      </c>
      <c r="K358" s="170" t="s">
        <v>151</v>
      </c>
      <c r="L358" s="175"/>
      <c r="M358" s="176" t="s">
        <v>1</v>
      </c>
      <c r="N358" s="177" t="s">
        <v>41</v>
      </c>
      <c r="P358" s="140">
        <f>O358*H358</f>
        <v>0</v>
      </c>
      <c r="Q358" s="140">
        <v>2.5000000000000001E-3</v>
      </c>
      <c r="R358" s="140">
        <f>Q358*H358</f>
        <v>0.16029000000000002</v>
      </c>
      <c r="S358" s="140">
        <v>0</v>
      </c>
      <c r="T358" s="141">
        <f>S358*H358</f>
        <v>0</v>
      </c>
      <c r="AR358" s="142" t="s">
        <v>338</v>
      </c>
      <c r="AT358" s="142" t="s">
        <v>236</v>
      </c>
      <c r="AU358" s="142" t="s">
        <v>85</v>
      </c>
      <c r="AY358" s="16" t="s">
        <v>132</v>
      </c>
      <c r="BE358" s="143">
        <f>IF(N358="základní",J358,0)</f>
        <v>0</v>
      </c>
      <c r="BF358" s="143">
        <f>IF(N358="snížená",J358,0)</f>
        <v>0</v>
      </c>
      <c r="BG358" s="143">
        <f>IF(N358="zákl. přenesená",J358,0)</f>
        <v>0</v>
      </c>
      <c r="BH358" s="143">
        <f>IF(N358="sníž. přenesená",J358,0)</f>
        <v>0</v>
      </c>
      <c r="BI358" s="143">
        <f>IF(N358="nulová",J358,0)</f>
        <v>0</v>
      </c>
      <c r="BJ358" s="16" t="s">
        <v>83</v>
      </c>
      <c r="BK358" s="143">
        <f>ROUND(I358*H358,2)</f>
        <v>0</v>
      </c>
      <c r="BL358" s="16" t="s">
        <v>241</v>
      </c>
      <c r="BM358" s="142" t="s">
        <v>428</v>
      </c>
    </row>
    <row r="359" spans="2:65" s="1" customFormat="1" ht="19.2">
      <c r="B359" s="31"/>
      <c r="D359" s="144" t="s">
        <v>140</v>
      </c>
      <c r="F359" s="145" t="s">
        <v>427</v>
      </c>
      <c r="I359" s="146"/>
      <c r="L359" s="31"/>
      <c r="M359" s="147"/>
      <c r="T359" s="55"/>
      <c r="AT359" s="16" t="s">
        <v>140</v>
      </c>
      <c r="AU359" s="16" t="s">
        <v>85</v>
      </c>
    </row>
    <row r="360" spans="2:65" s="13" customFormat="1">
      <c r="B360" s="154"/>
      <c r="D360" s="144" t="s">
        <v>141</v>
      </c>
      <c r="F360" s="156" t="s">
        <v>429</v>
      </c>
      <c r="H360" s="157">
        <v>64.116</v>
      </c>
      <c r="I360" s="158"/>
      <c r="L360" s="154"/>
      <c r="M360" s="159"/>
      <c r="T360" s="160"/>
      <c r="AT360" s="155" t="s">
        <v>141</v>
      </c>
      <c r="AU360" s="155" t="s">
        <v>85</v>
      </c>
      <c r="AV360" s="13" t="s">
        <v>85</v>
      </c>
      <c r="AW360" s="13" t="s">
        <v>4</v>
      </c>
      <c r="AX360" s="13" t="s">
        <v>83</v>
      </c>
      <c r="AY360" s="155" t="s">
        <v>132</v>
      </c>
    </row>
    <row r="361" spans="2:65" s="1" customFormat="1" ht="24.15" customHeight="1">
      <c r="B361" s="31"/>
      <c r="C361" s="131" t="s">
        <v>430</v>
      </c>
      <c r="D361" s="131" t="s">
        <v>135</v>
      </c>
      <c r="E361" s="132" t="s">
        <v>431</v>
      </c>
      <c r="F361" s="133" t="s">
        <v>432</v>
      </c>
      <c r="G361" s="134" t="s">
        <v>191</v>
      </c>
      <c r="H361" s="135">
        <v>82.516999999999996</v>
      </c>
      <c r="I361" s="136"/>
      <c r="J361" s="137">
        <f>ROUND(I361*H361,2)</f>
        <v>0</v>
      </c>
      <c r="K361" s="133" t="s">
        <v>151</v>
      </c>
      <c r="L361" s="31"/>
      <c r="M361" s="138" t="s">
        <v>1</v>
      </c>
      <c r="N361" s="139" t="s">
        <v>41</v>
      </c>
      <c r="P361" s="140">
        <f>O361*H361</f>
        <v>0</v>
      </c>
      <c r="Q361" s="140">
        <v>0</v>
      </c>
      <c r="R361" s="140">
        <f>Q361*H361</f>
        <v>0</v>
      </c>
      <c r="S361" s="140">
        <v>0</v>
      </c>
      <c r="T361" s="141">
        <f>S361*H361</f>
        <v>0</v>
      </c>
      <c r="AR361" s="142" t="s">
        <v>241</v>
      </c>
      <c r="AT361" s="142" t="s">
        <v>135</v>
      </c>
      <c r="AU361" s="142" t="s">
        <v>85</v>
      </c>
      <c r="AY361" s="16" t="s">
        <v>132</v>
      </c>
      <c r="BE361" s="143">
        <f>IF(N361="základní",J361,0)</f>
        <v>0</v>
      </c>
      <c r="BF361" s="143">
        <f>IF(N361="snížená",J361,0)</f>
        <v>0</v>
      </c>
      <c r="BG361" s="143">
        <f>IF(N361="zákl. přenesená",J361,0)</f>
        <v>0</v>
      </c>
      <c r="BH361" s="143">
        <f>IF(N361="sníž. přenesená",J361,0)</f>
        <v>0</v>
      </c>
      <c r="BI361" s="143">
        <f>IF(N361="nulová",J361,0)</f>
        <v>0</v>
      </c>
      <c r="BJ361" s="16" t="s">
        <v>83</v>
      </c>
      <c r="BK361" s="143">
        <f>ROUND(I361*H361,2)</f>
        <v>0</v>
      </c>
      <c r="BL361" s="16" t="s">
        <v>241</v>
      </c>
      <c r="BM361" s="142" t="s">
        <v>433</v>
      </c>
    </row>
    <row r="362" spans="2:65" s="1" customFormat="1" ht="28.8">
      <c r="B362" s="31"/>
      <c r="D362" s="144" t="s">
        <v>140</v>
      </c>
      <c r="F362" s="145" t="s">
        <v>434</v>
      </c>
      <c r="I362" s="146"/>
      <c r="L362" s="31"/>
      <c r="M362" s="147"/>
      <c r="T362" s="55"/>
      <c r="AT362" s="16" t="s">
        <v>140</v>
      </c>
      <c r="AU362" s="16" t="s">
        <v>85</v>
      </c>
    </row>
    <row r="363" spans="2:65" s="12" customFormat="1">
      <c r="B363" s="148"/>
      <c r="D363" s="144" t="s">
        <v>141</v>
      </c>
      <c r="E363" s="149" t="s">
        <v>1</v>
      </c>
      <c r="F363" s="150" t="s">
        <v>395</v>
      </c>
      <c r="H363" s="149" t="s">
        <v>1</v>
      </c>
      <c r="I363" s="151"/>
      <c r="L363" s="148"/>
      <c r="M363" s="152"/>
      <c r="T363" s="153"/>
      <c r="AT363" s="149" t="s">
        <v>141</v>
      </c>
      <c r="AU363" s="149" t="s">
        <v>85</v>
      </c>
      <c r="AV363" s="12" t="s">
        <v>83</v>
      </c>
      <c r="AW363" s="12" t="s">
        <v>32</v>
      </c>
      <c r="AX363" s="12" t="s">
        <v>76</v>
      </c>
      <c r="AY363" s="149" t="s">
        <v>132</v>
      </c>
    </row>
    <row r="364" spans="2:65" s="13" customFormat="1">
      <c r="B364" s="154"/>
      <c r="D364" s="144" t="s">
        <v>141</v>
      </c>
      <c r="E364" s="155" t="s">
        <v>1</v>
      </c>
      <c r="F364" s="156" t="s">
        <v>435</v>
      </c>
      <c r="H364" s="157">
        <v>82.516999999999996</v>
      </c>
      <c r="I364" s="158"/>
      <c r="L364" s="154"/>
      <c r="M364" s="159"/>
      <c r="T364" s="160"/>
      <c r="AT364" s="155" t="s">
        <v>141</v>
      </c>
      <c r="AU364" s="155" t="s">
        <v>85</v>
      </c>
      <c r="AV364" s="13" t="s">
        <v>85</v>
      </c>
      <c r="AW364" s="13" t="s">
        <v>32</v>
      </c>
      <c r="AX364" s="13" t="s">
        <v>76</v>
      </c>
      <c r="AY364" s="155" t="s">
        <v>132</v>
      </c>
    </row>
    <row r="365" spans="2:65" s="14" customFormat="1">
      <c r="B365" s="161"/>
      <c r="D365" s="144" t="s">
        <v>141</v>
      </c>
      <c r="E365" s="162" t="s">
        <v>1</v>
      </c>
      <c r="F365" s="163" t="s">
        <v>144</v>
      </c>
      <c r="H365" s="164">
        <v>82.516999999999996</v>
      </c>
      <c r="I365" s="165"/>
      <c r="L365" s="161"/>
      <c r="M365" s="166"/>
      <c r="T365" s="167"/>
      <c r="AT365" s="162" t="s">
        <v>141</v>
      </c>
      <c r="AU365" s="162" t="s">
        <v>85</v>
      </c>
      <c r="AV365" s="14" t="s">
        <v>131</v>
      </c>
      <c r="AW365" s="14" t="s">
        <v>32</v>
      </c>
      <c r="AX365" s="14" t="s">
        <v>83</v>
      </c>
      <c r="AY365" s="162" t="s">
        <v>132</v>
      </c>
    </row>
    <row r="366" spans="2:65" s="1" customFormat="1" ht="24.15" customHeight="1">
      <c r="B366" s="31"/>
      <c r="C366" s="168" t="s">
        <v>436</v>
      </c>
      <c r="D366" s="168" t="s">
        <v>236</v>
      </c>
      <c r="E366" s="169" t="s">
        <v>437</v>
      </c>
      <c r="F366" s="170" t="s">
        <v>438</v>
      </c>
      <c r="G366" s="171" t="s">
        <v>191</v>
      </c>
      <c r="H366" s="172">
        <v>86.643000000000001</v>
      </c>
      <c r="I366" s="173"/>
      <c r="J366" s="174">
        <f>ROUND(I366*H366,2)</f>
        <v>0</v>
      </c>
      <c r="K366" s="170" t="s">
        <v>151</v>
      </c>
      <c r="L366" s="175"/>
      <c r="M366" s="176" t="s">
        <v>1</v>
      </c>
      <c r="N366" s="177" t="s">
        <v>41</v>
      </c>
      <c r="P366" s="140">
        <f>O366*H366</f>
        <v>0</v>
      </c>
      <c r="Q366" s="140">
        <v>2.9999999999999997E-4</v>
      </c>
      <c r="R366" s="140">
        <f>Q366*H366</f>
        <v>2.5992899999999999E-2</v>
      </c>
      <c r="S366" s="140">
        <v>0</v>
      </c>
      <c r="T366" s="141">
        <f>S366*H366</f>
        <v>0</v>
      </c>
      <c r="AR366" s="142" t="s">
        <v>338</v>
      </c>
      <c r="AT366" s="142" t="s">
        <v>236</v>
      </c>
      <c r="AU366" s="142" t="s">
        <v>85</v>
      </c>
      <c r="AY366" s="16" t="s">
        <v>132</v>
      </c>
      <c r="BE366" s="143">
        <f>IF(N366="základní",J366,0)</f>
        <v>0</v>
      </c>
      <c r="BF366" s="143">
        <f>IF(N366="snížená",J366,0)</f>
        <v>0</v>
      </c>
      <c r="BG366" s="143">
        <f>IF(N366="zákl. přenesená",J366,0)</f>
        <v>0</v>
      </c>
      <c r="BH366" s="143">
        <f>IF(N366="sníž. přenesená",J366,0)</f>
        <v>0</v>
      </c>
      <c r="BI366" s="143">
        <f>IF(N366="nulová",J366,0)</f>
        <v>0</v>
      </c>
      <c r="BJ366" s="16" t="s">
        <v>83</v>
      </c>
      <c r="BK366" s="143">
        <f>ROUND(I366*H366,2)</f>
        <v>0</v>
      </c>
      <c r="BL366" s="16" t="s">
        <v>241</v>
      </c>
      <c r="BM366" s="142" t="s">
        <v>439</v>
      </c>
    </row>
    <row r="367" spans="2:65" s="1" customFormat="1" ht="19.2">
      <c r="B367" s="31"/>
      <c r="D367" s="144" t="s">
        <v>140</v>
      </c>
      <c r="F367" s="145" t="s">
        <v>438</v>
      </c>
      <c r="I367" s="146"/>
      <c r="L367" s="31"/>
      <c r="M367" s="147"/>
      <c r="T367" s="55"/>
      <c r="AT367" s="16" t="s">
        <v>140</v>
      </c>
      <c r="AU367" s="16" t="s">
        <v>85</v>
      </c>
    </row>
    <row r="368" spans="2:65" s="13" customFormat="1">
      <c r="B368" s="154"/>
      <c r="D368" s="144" t="s">
        <v>141</v>
      </c>
      <c r="F368" s="156" t="s">
        <v>440</v>
      </c>
      <c r="H368" s="157">
        <v>86.643000000000001</v>
      </c>
      <c r="I368" s="158"/>
      <c r="L368" s="154"/>
      <c r="M368" s="159"/>
      <c r="T368" s="160"/>
      <c r="AT368" s="155" t="s">
        <v>141</v>
      </c>
      <c r="AU368" s="155" t="s">
        <v>85</v>
      </c>
      <c r="AV368" s="13" t="s">
        <v>85</v>
      </c>
      <c r="AW368" s="13" t="s">
        <v>4</v>
      </c>
      <c r="AX368" s="13" t="s">
        <v>83</v>
      </c>
      <c r="AY368" s="155" t="s">
        <v>132</v>
      </c>
    </row>
    <row r="369" spans="2:65" s="1" customFormat="1" ht="24.15" customHeight="1">
      <c r="B369" s="31"/>
      <c r="C369" s="131" t="s">
        <v>441</v>
      </c>
      <c r="D369" s="131" t="s">
        <v>135</v>
      </c>
      <c r="E369" s="132" t="s">
        <v>442</v>
      </c>
      <c r="F369" s="133" t="s">
        <v>443</v>
      </c>
      <c r="G369" s="134" t="s">
        <v>191</v>
      </c>
      <c r="H369" s="135">
        <v>27.506</v>
      </c>
      <c r="I369" s="136"/>
      <c r="J369" s="137">
        <f>ROUND(I369*H369,2)</f>
        <v>0</v>
      </c>
      <c r="K369" s="133" t="s">
        <v>151</v>
      </c>
      <c r="L369" s="31"/>
      <c r="M369" s="138" t="s">
        <v>1</v>
      </c>
      <c r="N369" s="139" t="s">
        <v>41</v>
      </c>
      <c r="P369" s="140">
        <f>O369*H369</f>
        <v>0</v>
      </c>
      <c r="Q369" s="140">
        <v>0</v>
      </c>
      <c r="R369" s="140">
        <f>Q369*H369</f>
        <v>0</v>
      </c>
      <c r="S369" s="140">
        <v>0</v>
      </c>
      <c r="T369" s="141">
        <f>S369*H369</f>
        <v>0</v>
      </c>
      <c r="AR369" s="142" t="s">
        <v>241</v>
      </c>
      <c r="AT369" s="142" t="s">
        <v>135</v>
      </c>
      <c r="AU369" s="142" t="s">
        <v>85</v>
      </c>
      <c r="AY369" s="16" t="s">
        <v>132</v>
      </c>
      <c r="BE369" s="143">
        <f>IF(N369="základní",J369,0)</f>
        <v>0</v>
      </c>
      <c r="BF369" s="143">
        <f>IF(N369="snížená",J369,0)</f>
        <v>0</v>
      </c>
      <c r="BG369" s="143">
        <f>IF(N369="zákl. přenesená",J369,0)</f>
        <v>0</v>
      </c>
      <c r="BH369" s="143">
        <f>IF(N369="sníž. přenesená",J369,0)</f>
        <v>0</v>
      </c>
      <c r="BI369" s="143">
        <f>IF(N369="nulová",J369,0)</f>
        <v>0</v>
      </c>
      <c r="BJ369" s="16" t="s">
        <v>83</v>
      </c>
      <c r="BK369" s="143">
        <f>ROUND(I369*H369,2)</f>
        <v>0</v>
      </c>
      <c r="BL369" s="16" t="s">
        <v>241</v>
      </c>
      <c r="BM369" s="142" t="s">
        <v>444</v>
      </c>
    </row>
    <row r="370" spans="2:65" s="1" customFormat="1" ht="19.2">
      <c r="B370" s="31"/>
      <c r="D370" s="144" t="s">
        <v>140</v>
      </c>
      <c r="F370" s="145" t="s">
        <v>445</v>
      </c>
      <c r="I370" s="146"/>
      <c r="L370" s="31"/>
      <c r="M370" s="147"/>
      <c r="T370" s="55"/>
      <c r="AT370" s="16" t="s">
        <v>140</v>
      </c>
      <c r="AU370" s="16" t="s">
        <v>85</v>
      </c>
    </row>
    <row r="371" spans="2:65" s="12" customFormat="1">
      <c r="B371" s="148"/>
      <c r="D371" s="144" t="s">
        <v>141</v>
      </c>
      <c r="E371" s="149" t="s">
        <v>1</v>
      </c>
      <c r="F371" s="150" t="s">
        <v>395</v>
      </c>
      <c r="H371" s="149" t="s">
        <v>1</v>
      </c>
      <c r="I371" s="151"/>
      <c r="L371" s="148"/>
      <c r="M371" s="152"/>
      <c r="T371" s="153"/>
      <c r="AT371" s="149" t="s">
        <v>141</v>
      </c>
      <c r="AU371" s="149" t="s">
        <v>85</v>
      </c>
      <c r="AV371" s="12" t="s">
        <v>83</v>
      </c>
      <c r="AW371" s="12" t="s">
        <v>32</v>
      </c>
      <c r="AX371" s="12" t="s">
        <v>76</v>
      </c>
      <c r="AY371" s="149" t="s">
        <v>132</v>
      </c>
    </row>
    <row r="372" spans="2:65" s="13" customFormat="1">
      <c r="B372" s="154"/>
      <c r="D372" s="144" t="s">
        <v>141</v>
      </c>
      <c r="E372" s="155" t="s">
        <v>1</v>
      </c>
      <c r="F372" s="156" t="s">
        <v>396</v>
      </c>
      <c r="H372" s="157">
        <v>27.506</v>
      </c>
      <c r="I372" s="158"/>
      <c r="L372" s="154"/>
      <c r="M372" s="159"/>
      <c r="T372" s="160"/>
      <c r="AT372" s="155" t="s">
        <v>141</v>
      </c>
      <c r="AU372" s="155" t="s">
        <v>85</v>
      </c>
      <c r="AV372" s="13" t="s">
        <v>85</v>
      </c>
      <c r="AW372" s="13" t="s">
        <v>32</v>
      </c>
      <c r="AX372" s="13" t="s">
        <v>76</v>
      </c>
      <c r="AY372" s="155" t="s">
        <v>132</v>
      </c>
    </row>
    <row r="373" spans="2:65" s="14" customFormat="1">
      <c r="B373" s="161"/>
      <c r="D373" s="144" t="s">
        <v>141</v>
      </c>
      <c r="E373" s="162" t="s">
        <v>1</v>
      </c>
      <c r="F373" s="163" t="s">
        <v>144</v>
      </c>
      <c r="H373" s="164">
        <v>27.506</v>
      </c>
      <c r="I373" s="165"/>
      <c r="L373" s="161"/>
      <c r="M373" s="166"/>
      <c r="T373" s="167"/>
      <c r="AT373" s="162" t="s">
        <v>141</v>
      </c>
      <c r="AU373" s="162" t="s">
        <v>85</v>
      </c>
      <c r="AV373" s="14" t="s">
        <v>131</v>
      </c>
      <c r="AW373" s="14" t="s">
        <v>32</v>
      </c>
      <c r="AX373" s="14" t="s">
        <v>83</v>
      </c>
      <c r="AY373" s="162" t="s">
        <v>132</v>
      </c>
    </row>
    <row r="374" spans="2:65" s="1" customFormat="1" ht="24.15" customHeight="1">
      <c r="B374" s="31"/>
      <c r="C374" s="168" t="s">
        <v>446</v>
      </c>
      <c r="D374" s="168" t="s">
        <v>236</v>
      </c>
      <c r="E374" s="169" t="s">
        <v>447</v>
      </c>
      <c r="F374" s="170" t="s">
        <v>448</v>
      </c>
      <c r="G374" s="171" t="s">
        <v>150</v>
      </c>
      <c r="H374" s="172">
        <v>1.375</v>
      </c>
      <c r="I374" s="173"/>
      <c r="J374" s="174">
        <f>ROUND(I374*H374,2)</f>
        <v>0</v>
      </c>
      <c r="K374" s="170" t="s">
        <v>151</v>
      </c>
      <c r="L374" s="175"/>
      <c r="M374" s="176" t="s">
        <v>1</v>
      </c>
      <c r="N374" s="177" t="s">
        <v>41</v>
      </c>
      <c r="P374" s="140">
        <f>O374*H374</f>
        <v>0</v>
      </c>
      <c r="Q374" s="140">
        <v>0.6</v>
      </c>
      <c r="R374" s="140">
        <f>Q374*H374</f>
        <v>0.82499999999999996</v>
      </c>
      <c r="S374" s="140">
        <v>0</v>
      </c>
      <c r="T374" s="141">
        <f>S374*H374</f>
        <v>0</v>
      </c>
      <c r="AR374" s="142" t="s">
        <v>338</v>
      </c>
      <c r="AT374" s="142" t="s">
        <v>236</v>
      </c>
      <c r="AU374" s="142" t="s">
        <v>85</v>
      </c>
      <c r="AY374" s="16" t="s">
        <v>132</v>
      </c>
      <c r="BE374" s="143">
        <f>IF(N374="základní",J374,0)</f>
        <v>0</v>
      </c>
      <c r="BF374" s="143">
        <f>IF(N374="snížená",J374,0)</f>
        <v>0</v>
      </c>
      <c r="BG374" s="143">
        <f>IF(N374="zákl. přenesená",J374,0)</f>
        <v>0</v>
      </c>
      <c r="BH374" s="143">
        <f>IF(N374="sníž. přenesená",J374,0)</f>
        <v>0</v>
      </c>
      <c r="BI374" s="143">
        <f>IF(N374="nulová",J374,0)</f>
        <v>0</v>
      </c>
      <c r="BJ374" s="16" t="s">
        <v>83</v>
      </c>
      <c r="BK374" s="143">
        <f>ROUND(I374*H374,2)</f>
        <v>0</v>
      </c>
      <c r="BL374" s="16" t="s">
        <v>241</v>
      </c>
      <c r="BM374" s="142" t="s">
        <v>449</v>
      </c>
    </row>
    <row r="375" spans="2:65" s="1" customFormat="1" ht="19.2">
      <c r="B375" s="31"/>
      <c r="D375" s="144" t="s">
        <v>140</v>
      </c>
      <c r="F375" s="145" t="s">
        <v>448</v>
      </c>
      <c r="I375" s="146"/>
      <c r="L375" s="31"/>
      <c r="M375" s="147"/>
      <c r="T375" s="55"/>
      <c r="AT375" s="16" t="s">
        <v>140</v>
      </c>
      <c r="AU375" s="16" t="s">
        <v>85</v>
      </c>
    </row>
    <row r="376" spans="2:65" s="1" customFormat="1" ht="24.15" customHeight="1">
      <c r="B376" s="31"/>
      <c r="C376" s="131" t="s">
        <v>450</v>
      </c>
      <c r="D376" s="131" t="s">
        <v>135</v>
      </c>
      <c r="E376" s="132" t="s">
        <v>451</v>
      </c>
      <c r="F376" s="133" t="s">
        <v>452</v>
      </c>
      <c r="G376" s="134" t="s">
        <v>191</v>
      </c>
      <c r="H376" s="135">
        <v>27.506</v>
      </c>
      <c r="I376" s="136"/>
      <c r="J376" s="137">
        <f>ROUND(I376*H376,2)</f>
        <v>0</v>
      </c>
      <c r="K376" s="133" t="s">
        <v>151</v>
      </c>
      <c r="L376" s="31"/>
      <c r="M376" s="138" t="s">
        <v>1</v>
      </c>
      <c r="N376" s="139" t="s">
        <v>41</v>
      </c>
      <c r="P376" s="140">
        <f>O376*H376</f>
        <v>0</v>
      </c>
      <c r="Q376" s="140">
        <v>0</v>
      </c>
      <c r="R376" s="140">
        <f>Q376*H376</f>
        <v>0</v>
      </c>
      <c r="S376" s="140">
        <v>0</v>
      </c>
      <c r="T376" s="141">
        <f>S376*H376</f>
        <v>0</v>
      </c>
      <c r="AR376" s="142" t="s">
        <v>241</v>
      </c>
      <c r="AT376" s="142" t="s">
        <v>135</v>
      </c>
      <c r="AU376" s="142" t="s">
        <v>85</v>
      </c>
      <c r="AY376" s="16" t="s">
        <v>132</v>
      </c>
      <c r="BE376" s="143">
        <f>IF(N376="základní",J376,0)</f>
        <v>0</v>
      </c>
      <c r="BF376" s="143">
        <f>IF(N376="snížená",J376,0)</f>
        <v>0</v>
      </c>
      <c r="BG376" s="143">
        <f>IF(N376="zákl. přenesená",J376,0)</f>
        <v>0</v>
      </c>
      <c r="BH376" s="143">
        <f>IF(N376="sníž. přenesená",J376,0)</f>
        <v>0</v>
      </c>
      <c r="BI376" s="143">
        <f>IF(N376="nulová",J376,0)</f>
        <v>0</v>
      </c>
      <c r="BJ376" s="16" t="s">
        <v>83</v>
      </c>
      <c r="BK376" s="143">
        <f>ROUND(I376*H376,2)</f>
        <v>0</v>
      </c>
      <c r="BL376" s="16" t="s">
        <v>241</v>
      </c>
      <c r="BM376" s="142" t="s">
        <v>453</v>
      </c>
    </row>
    <row r="377" spans="2:65" s="1" customFormat="1" ht="19.2">
      <c r="B377" s="31"/>
      <c r="D377" s="144" t="s">
        <v>140</v>
      </c>
      <c r="F377" s="145" t="s">
        <v>454</v>
      </c>
      <c r="I377" s="146"/>
      <c r="L377" s="31"/>
      <c r="M377" s="147"/>
      <c r="T377" s="55"/>
      <c r="AT377" s="16" t="s">
        <v>140</v>
      </c>
      <c r="AU377" s="16" t="s">
        <v>85</v>
      </c>
    </row>
    <row r="378" spans="2:65" s="12" customFormat="1">
      <c r="B378" s="148"/>
      <c r="D378" s="144" t="s">
        <v>141</v>
      </c>
      <c r="E378" s="149" t="s">
        <v>1</v>
      </c>
      <c r="F378" s="150" t="s">
        <v>395</v>
      </c>
      <c r="H378" s="149" t="s">
        <v>1</v>
      </c>
      <c r="I378" s="151"/>
      <c r="L378" s="148"/>
      <c r="M378" s="152"/>
      <c r="T378" s="153"/>
      <c r="AT378" s="149" t="s">
        <v>141</v>
      </c>
      <c r="AU378" s="149" t="s">
        <v>85</v>
      </c>
      <c r="AV378" s="12" t="s">
        <v>83</v>
      </c>
      <c r="AW378" s="12" t="s">
        <v>32</v>
      </c>
      <c r="AX378" s="12" t="s">
        <v>76</v>
      </c>
      <c r="AY378" s="149" t="s">
        <v>132</v>
      </c>
    </row>
    <row r="379" spans="2:65" s="13" customFormat="1">
      <c r="B379" s="154"/>
      <c r="D379" s="144" t="s">
        <v>141</v>
      </c>
      <c r="E379" s="155" t="s">
        <v>1</v>
      </c>
      <c r="F379" s="156" t="s">
        <v>396</v>
      </c>
      <c r="H379" s="157">
        <v>27.506</v>
      </c>
      <c r="I379" s="158"/>
      <c r="L379" s="154"/>
      <c r="M379" s="159"/>
      <c r="T379" s="160"/>
      <c r="AT379" s="155" t="s">
        <v>141</v>
      </c>
      <c r="AU379" s="155" t="s">
        <v>85</v>
      </c>
      <c r="AV379" s="13" t="s">
        <v>85</v>
      </c>
      <c r="AW379" s="13" t="s">
        <v>32</v>
      </c>
      <c r="AX379" s="13" t="s">
        <v>76</v>
      </c>
      <c r="AY379" s="155" t="s">
        <v>132</v>
      </c>
    </row>
    <row r="380" spans="2:65" s="14" customFormat="1">
      <c r="B380" s="161"/>
      <c r="D380" s="144" t="s">
        <v>141</v>
      </c>
      <c r="E380" s="162" t="s">
        <v>1</v>
      </c>
      <c r="F380" s="163" t="s">
        <v>144</v>
      </c>
      <c r="H380" s="164">
        <v>27.506</v>
      </c>
      <c r="I380" s="165"/>
      <c r="L380" s="161"/>
      <c r="M380" s="166"/>
      <c r="T380" s="167"/>
      <c r="AT380" s="162" t="s">
        <v>141</v>
      </c>
      <c r="AU380" s="162" t="s">
        <v>85</v>
      </c>
      <c r="AV380" s="14" t="s">
        <v>131</v>
      </c>
      <c r="AW380" s="14" t="s">
        <v>32</v>
      </c>
      <c r="AX380" s="14" t="s">
        <v>83</v>
      </c>
      <c r="AY380" s="162" t="s">
        <v>132</v>
      </c>
    </row>
    <row r="381" spans="2:65" s="1" customFormat="1" ht="16.5" customHeight="1">
      <c r="B381" s="31"/>
      <c r="C381" s="168" t="s">
        <v>455</v>
      </c>
      <c r="D381" s="168" t="s">
        <v>236</v>
      </c>
      <c r="E381" s="169" t="s">
        <v>456</v>
      </c>
      <c r="F381" s="170" t="s">
        <v>457</v>
      </c>
      <c r="G381" s="171" t="s">
        <v>191</v>
      </c>
      <c r="H381" s="172">
        <v>27.506</v>
      </c>
      <c r="I381" s="173"/>
      <c r="J381" s="174">
        <f>ROUND(I381*H381,2)</f>
        <v>0</v>
      </c>
      <c r="K381" s="170" t="s">
        <v>151</v>
      </c>
      <c r="L381" s="175"/>
      <c r="M381" s="176" t="s">
        <v>1</v>
      </c>
      <c r="N381" s="177" t="s">
        <v>41</v>
      </c>
      <c r="P381" s="140">
        <f>O381*H381</f>
        <v>0</v>
      </c>
      <c r="Q381" s="140">
        <v>1.0999999999999999E-2</v>
      </c>
      <c r="R381" s="140">
        <f>Q381*H381</f>
        <v>0.302566</v>
      </c>
      <c r="S381" s="140">
        <v>0</v>
      </c>
      <c r="T381" s="141">
        <f>S381*H381</f>
        <v>0</v>
      </c>
      <c r="AR381" s="142" t="s">
        <v>338</v>
      </c>
      <c r="AT381" s="142" t="s">
        <v>236</v>
      </c>
      <c r="AU381" s="142" t="s">
        <v>85</v>
      </c>
      <c r="AY381" s="16" t="s">
        <v>132</v>
      </c>
      <c r="BE381" s="143">
        <f>IF(N381="základní",J381,0)</f>
        <v>0</v>
      </c>
      <c r="BF381" s="143">
        <f>IF(N381="snížená",J381,0)</f>
        <v>0</v>
      </c>
      <c r="BG381" s="143">
        <f>IF(N381="zákl. přenesená",J381,0)</f>
        <v>0</v>
      </c>
      <c r="BH381" s="143">
        <f>IF(N381="sníž. přenesená",J381,0)</f>
        <v>0</v>
      </c>
      <c r="BI381" s="143">
        <f>IF(N381="nulová",J381,0)</f>
        <v>0</v>
      </c>
      <c r="BJ381" s="16" t="s">
        <v>83</v>
      </c>
      <c r="BK381" s="143">
        <f>ROUND(I381*H381,2)</f>
        <v>0</v>
      </c>
      <c r="BL381" s="16" t="s">
        <v>241</v>
      </c>
      <c r="BM381" s="142" t="s">
        <v>458</v>
      </c>
    </row>
    <row r="382" spans="2:65" s="1" customFormat="1">
      <c r="B382" s="31"/>
      <c r="D382" s="144" t="s">
        <v>140</v>
      </c>
      <c r="F382" s="145" t="s">
        <v>457</v>
      </c>
      <c r="I382" s="146"/>
      <c r="L382" s="31"/>
      <c r="M382" s="147"/>
      <c r="T382" s="55"/>
      <c r="AT382" s="16" t="s">
        <v>140</v>
      </c>
      <c r="AU382" s="16" t="s">
        <v>85</v>
      </c>
    </row>
    <row r="383" spans="2:65" s="1" customFormat="1" ht="24.15" customHeight="1">
      <c r="B383" s="31"/>
      <c r="C383" s="131" t="s">
        <v>459</v>
      </c>
      <c r="D383" s="131" t="s">
        <v>135</v>
      </c>
      <c r="E383" s="132" t="s">
        <v>460</v>
      </c>
      <c r="F383" s="133" t="s">
        <v>461</v>
      </c>
      <c r="G383" s="134" t="s">
        <v>462</v>
      </c>
      <c r="H383" s="178"/>
      <c r="I383" s="136"/>
      <c r="J383" s="137">
        <f>ROUND(I383*H383,2)</f>
        <v>0</v>
      </c>
      <c r="K383" s="133" t="s">
        <v>151</v>
      </c>
      <c r="L383" s="31"/>
      <c r="M383" s="138" t="s">
        <v>1</v>
      </c>
      <c r="N383" s="139" t="s">
        <v>41</v>
      </c>
      <c r="P383" s="140">
        <f>O383*H383</f>
        <v>0</v>
      </c>
      <c r="Q383" s="140">
        <v>0</v>
      </c>
      <c r="R383" s="140">
        <f>Q383*H383</f>
        <v>0</v>
      </c>
      <c r="S383" s="140">
        <v>0</v>
      </c>
      <c r="T383" s="141">
        <f>S383*H383</f>
        <v>0</v>
      </c>
      <c r="AR383" s="142" t="s">
        <v>241</v>
      </c>
      <c r="AT383" s="142" t="s">
        <v>135</v>
      </c>
      <c r="AU383" s="142" t="s">
        <v>85</v>
      </c>
      <c r="AY383" s="16" t="s">
        <v>132</v>
      </c>
      <c r="BE383" s="143">
        <f>IF(N383="základní",J383,0)</f>
        <v>0</v>
      </c>
      <c r="BF383" s="143">
        <f>IF(N383="snížená",J383,0)</f>
        <v>0</v>
      </c>
      <c r="BG383" s="143">
        <f>IF(N383="zákl. přenesená",J383,0)</f>
        <v>0</v>
      </c>
      <c r="BH383" s="143">
        <f>IF(N383="sníž. přenesená",J383,0)</f>
        <v>0</v>
      </c>
      <c r="BI383" s="143">
        <f>IF(N383="nulová",J383,0)</f>
        <v>0</v>
      </c>
      <c r="BJ383" s="16" t="s">
        <v>83</v>
      </c>
      <c r="BK383" s="143">
        <f>ROUND(I383*H383,2)</f>
        <v>0</v>
      </c>
      <c r="BL383" s="16" t="s">
        <v>241</v>
      </c>
      <c r="BM383" s="142" t="s">
        <v>463</v>
      </c>
    </row>
    <row r="384" spans="2:65" s="1" customFormat="1" ht="28.8">
      <c r="B384" s="31"/>
      <c r="D384" s="144" t="s">
        <v>140</v>
      </c>
      <c r="F384" s="145" t="s">
        <v>464</v>
      </c>
      <c r="I384" s="146"/>
      <c r="L384" s="31"/>
      <c r="M384" s="147"/>
      <c r="T384" s="55"/>
      <c r="AT384" s="16" t="s">
        <v>140</v>
      </c>
      <c r="AU384" s="16" t="s">
        <v>85</v>
      </c>
    </row>
    <row r="385" spans="2:65" s="11" customFormat="1" ht="22.95" customHeight="1">
      <c r="B385" s="119"/>
      <c r="D385" s="120" t="s">
        <v>75</v>
      </c>
      <c r="E385" s="129" t="s">
        <v>465</v>
      </c>
      <c r="F385" s="129" t="s">
        <v>466</v>
      </c>
      <c r="I385" s="122"/>
      <c r="J385" s="130">
        <f>BK385</f>
        <v>0</v>
      </c>
      <c r="L385" s="119"/>
      <c r="M385" s="124"/>
      <c r="P385" s="125">
        <f>SUM(P386:P394)</f>
        <v>0</v>
      </c>
      <c r="R385" s="125">
        <f>SUM(R386:R394)</f>
        <v>0.20823195999999999</v>
      </c>
      <c r="T385" s="126">
        <f>SUM(T386:T394)</f>
        <v>0</v>
      </c>
      <c r="AR385" s="120" t="s">
        <v>85</v>
      </c>
      <c r="AT385" s="127" t="s">
        <v>75</v>
      </c>
      <c r="AU385" s="127" t="s">
        <v>83</v>
      </c>
      <c r="AY385" s="120" t="s">
        <v>132</v>
      </c>
      <c r="BK385" s="128">
        <f>SUM(BK386:BK394)</f>
        <v>0</v>
      </c>
    </row>
    <row r="386" spans="2:65" s="1" customFormat="1" ht="24.15" customHeight="1">
      <c r="B386" s="31"/>
      <c r="C386" s="131" t="s">
        <v>467</v>
      </c>
      <c r="D386" s="131" t="s">
        <v>135</v>
      </c>
      <c r="E386" s="132" t="s">
        <v>468</v>
      </c>
      <c r="F386" s="133" t="s">
        <v>469</v>
      </c>
      <c r="G386" s="134" t="s">
        <v>191</v>
      </c>
      <c r="H386" s="135">
        <v>27.506</v>
      </c>
      <c r="I386" s="136"/>
      <c r="J386" s="137">
        <f>ROUND(I386*H386,2)</f>
        <v>0</v>
      </c>
      <c r="K386" s="133" t="s">
        <v>151</v>
      </c>
      <c r="L386" s="31"/>
      <c r="M386" s="138" t="s">
        <v>1</v>
      </c>
      <c r="N386" s="139" t="s">
        <v>41</v>
      </c>
      <c r="P386" s="140">
        <f>O386*H386</f>
        <v>0</v>
      </c>
      <c r="Q386" s="140">
        <v>1.16E-3</v>
      </c>
      <c r="R386" s="140">
        <f>Q386*H386</f>
        <v>3.1906959999999998E-2</v>
      </c>
      <c r="S386" s="140">
        <v>0</v>
      </c>
      <c r="T386" s="141">
        <f>S386*H386</f>
        <v>0</v>
      </c>
      <c r="AR386" s="142" t="s">
        <v>241</v>
      </c>
      <c r="AT386" s="142" t="s">
        <v>135</v>
      </c>
      <c r="AU386" s="142" t="s">
        <v>85</v>
      </c>
      <c r="AY386" s="16" t="s">
        <v>132</v>
      </c>
      <c r="BE386" s="143">
        <f>IF(N386="základní",J386,0)</f>
        <v>0</v>
      </c>
      <c r="BF386" s="143">
        <f>IF(N386="snížená",J386,0)</f>
        <v>0</v>
      </c>
      <c r="BG386" s="143">
        <f>IF(N386="zákl. přenesená",J386,0)</f>
        <v>0</v>
      </c>
      <c r="BH386" s="143">
        <f>IF(N386="sníž. přenesená",J386,0)</f>
        <v>0</v>
      </c>
      <c r="BI386" s="143">
        <f>IF(N386="nulová",J386,0)</f>
        <v>0</v>
      </c>
      <c r="BJ386" s="16" t="s">
        <v>83</v>
      </c>
      <c r="BK386" s="143">
        <f>ROUND(I386*H386,2)</f>
        <v>0</v>
      </c>
      <c r="BL386" s="16" t="s">
        <v>241</v>
      </c>
      <c r="BM386" s="142" t="s">
        <v>470</v>
      </c>
    </row>
    <row r="387" spans="2:65" s="1" customFormat="1" ht="19.2">
      <c r="B387" s="31"/>
      <c r="D387" s="144" t="s">
        <v>140</v>
      </c>
      <c r="F387" s="145" t="s">
        <v>471</v>
      </c>
      <c r="I387" s="146"/>
      <c r="L387" s="31"/>
      <c r="M387" s="147"/>
      <c r="T387" s="55"/>
      <c r="AT387" s="16" t="s">
        <v>140</v>
      </c>
      <c r="AU387" s="16" t="s">
        <v>85</v>
      </c>
    </row>
    <row r="388" spans="2:65" s="12" customFormat="1">
      <c r="B388" s="148"/>
      <c r="D388" s="144" t="s">
        <v>141</v>
      </c>
      <c r="E388" s="149" t="s">
        <v>1</v>
      </c>
      <c r="F388" s="150" t="s">
        <v>395</v>
      </c>
      <c r="H388" s="149" t="s">
        <v>1</v>
      </c>
      <c r="I388" s="151"/>
      <c r="L388" s="148"/>
      <c r="M388" s="152"/>
      <c r="T388" s="153"/>
      <c r="AT388" s="149" t="s">
        <v>141</v>
      </c>
      <c r="AU388" s="149" t="s">
        <v>85</v>
      </c>
      <c r="AV388" s="12" t="s">
        <v>83</v>
      </c>
      <c r="AW388" s="12" t="s">
        <v>32</v>
      </c>
      <c r="AX388" s="12" t="s">
        <v>76</v>
      </c>
      <c r="AY388" s="149" t="s">
        <v>132</v>
      </c>
    </row>
    <row r="389" spans="2:65" s="13" customFormat="1">
      <c r="B389" s="154"/>
      <c r="D389" s="144" t="s">
        <v>141</v>
      </c>
      <c r="E389" s="155" t="s">
        <v>1</v>
      </c>
      <c r="F389" s="156" t="s">
        <v>396</v>
      </c>
      <c r="H389" s="157">
        <v>27.506</v>
      </c>
      <c r="I389" s="158"/>
      <c r="L389" s="154"/>
      <c r="M389" s="159"/>
      <c r="T389" s="160"/>
      <c r="AT389" s="155" t="s">
        <v>141</v>
      </c>
      <c r="AU389" s="155" t="s">
        <v>85</v>
      </c>
      <c r="AV389" s="13" t="s">
        <v>85</v>
      </c>
      <c r="AW389" s="13" t="s">
        <v>32</v>
      </c>
      <c r="AX389" s="13" t="s">
        <v>76</v>
      </c>
      <c r="AY389" s="155" t="s">
        <v>132</v>
      </c>
    </row>
    <row r="390" spans="2:65" s="14" customFormat="1">
      <c r="B390" s="161"/>
      <c r="D390" s="144" t="s">
        <v>141</v>
      </c>
      <c r="E390" s="162" t="s">
        <v>1</v>
      </c>
      <c r="F390" s="163" t="s">
        <v>144</v>
      </c>
      <c r="H390" s="164">
        <v>27.506</v>
      </c>
      <c r="I390" s="165"/>
      <c r="L390" s="161"/>
      <c r="M390" s="166"/>
      <c r="T390" s="167"/>
      <c r="AT390" s="162" t="s">
        <v>141</v>
      </c>
      <c r="AU390" s="162" t="s">
        <v>85</v>
      </c>
      <c r="AV390" s="14" t="s">
        <v>131</v>
      </c>
      <c r="AW390" s="14" t="s">
        <v>32</v>
      </c>
      <c r="AX390" s="14" t="s">
        <v>83</v>
      </c>
      <c r="AY390" s="162" t="s">
        <v>132</v>
      </c>
    </row>
    <row r="391" spans="2:65" s="1" customFormat="1" ht="16.5" customHeight="1">
      <c r="B391" s="31"/>
      <c r="C391" s="168" t="s">
        <v>472</v>
      </c>
      <c r="D391" s="168" t="s">
        <v>236</v>
      </c>
      <c r="E391" s="169" t="s">
        <v>473</v>
      </c>
      <c r="F391" s="170" t="s">
        <v>474</v>
      </c>
      <c r="G391" s="171" t="s">
        <v>150</v>
      </c>
      <c r="H391" s="172">
        <v>7.0529999999999999</v>
      </c>
      <c r="I391" s="173"/>
      <c r="J391" s="174">
        <f>ROUND(I391*H391,2)</f>
        <v>0</v>
      </c>
      <c r="K391" s="170" t="s">
        <v>151</v>
      </c>
      <c r="L391" s="175"/>
      <c r="M391" s="176" t="s">
        <v>1</v>
      </c>
      <c r="N391" s="177" t="s">
        <v>41</v>
      </c>
      <c r="P391" s="140">
        <f>O391*H391</f>
        <v>0</v>
      </c>
      <c r="Q391" s="140">
        <v>2.5000000000000001E-2</v>
      </c>
      <c r="R391" s="140">
        <f>Q391*H391</f>
        <v>0.17632500000000001</v>
      </c>
      <c r="S391" s="140">
        <v>0</v>
      </c>
      <c r="T391" s="141">
        <f>S391*H391</f>
        <v>0</v>
      </c>
      <c r="AR391" s="142" t="s">
        <v>338</v>
      </c>
      <c r="AT391" s="142" t="s">
        <v>236</v>
      </c>
      <c r="AU391" s="142" t="s">
        <v>85</v>
      </c>
      <c r="AY391" s="16" t="s">
        <v>132</v>
      </c>
      <c r="BE391" s="143">
        <f>IF(N391="základní",J391,0)</f>
        <v>0</v>
      </c>
      <c r="BF391" s="143">
        <f>IF(N391="snížená",J391,0)</f>
        <v>0</v>
      </c>
      <c r="BG391" s="143">
        <f>IF(N391="zákl. přenesená",J391,0)</f>
        <v>0</v>
      </c>
      <c r="BH391" s="143">
        <f>IF(N391="sníž. přenesená",J391,0)</f>
        <v>0</v>
      </c>
      <c r="BI391" s="143">
        <f>IF(N391="nulová",J391,0)</f>
        <v>0</v>
      </c>
      <c r="BJ391" s="16" t="s">
        <v>83</v>
      </c>
      <c r="BK391" s="143">
        <f>ROUND(I391*H391,2)</f>
        <v>0</v>
      </c>
      <c r="BL391" s="16" t="s">
        <v>241</v>
      </c>
      <c r="BM391" s="142" t="s">
        <v>475</v>
      </c>
    </row>
    <row r="392" spans="2:65" s="1" customFormat="1">
      <c r="B392" s="31"/>
      <c r="D392" s="144" t="s">
        <v>140</v>
      </c>
      <c r="F392" s="145" t="s">
        <v>474</v>
      </c>
      <c r="I392" s="146"/>
      <c r="L392" s="31"/>
      <c r="M392" s="147"/>
      <c r="T392" s="55"/>
      <c r="AT392" s="16" t="s">
        <v>140</v>
      </c>
      <c r="AU392" s="16" t="s">
        <v>85</v>
      </c>
    </row>
    <row r="393" spans="2:65" s="1" customFormat="1" ht="24.15" customHeight="1">
      <c r="B393" s="31"/>
      <c r="C393" s="131" t="s">
        <v>476</v>
      </c>
      <c r="D393" s="131" t="s">
        <v>135</v>
      </c>
      <c r="E393" s="132" t="s">
        <v>477</v>
      </c>
      <c r="F393" s="133" t="s">
        <v>478</v>
      </c>
      <c r="G393" s="134" t="s">
        <v>462</v>
      </c>
      <c r="H393" s="178"/>
      <c r="I393" s="136"/>
      <c r="J393" s="137">
        <f>ROUND(I393*H393,2)</f>
        <v>0</v>
      </c>
      <c r="K393" s="133" t="s">
        <v>151</v>
      </c>
      <c r="L393" s="31"/>
      <c r="M393" s="138" t="s">
        <v>1</v>
      </c>
      <c r="N393" s="139" t="s">
        <v>41</v>
      </c>
      <c r="P393" s="140">
        <f>O393*H393</f>
        <v>0</v>
      </c>
      <c r="Q393" s="140">
        <v>0</v>
      </c>
      <c r="R393" s="140">
        <f>Q393*H393</f>
        <v>0</v>
      </c>
      <c r="S393" s="140">
        <v>0</v>
      </c>
      <c r="T393" s="141">
        <f>S393*H393</f>
        <v>0</v>
      </c>
      <c r="AR393" s="142" t="s">
        <v>241</v>
      </c>
      <c r="AT393" s="142" t="s">
        <v>135</v>
      </c>
      <c r="AU393" s="142" t="s">
        <v>85</v>
      </c>
      <c r="AY393" s="16" t="s">
        <v>132</v>
      </c>
      <c r="BE393" s="143">
        <f>IF(N393="základní",J393,0)</f>
        <v>0</v>
      </c>
      <c r="BF393" s="143">
        <f>IF(N393="snížená",J393,0)</f>
        <v>0</v>
      </c>
      <c r="BG393" s="143">
        <f>IF(N393="zákl. přenesená",J393,0)</f>
        <v>0</v>
      </c>
      <c r="BH393" s="143">
        <f>IF(N393="sníž. přenesená",J393,0)</f>
        <v>0</v>
      </c>
      <c r="BI393" s="143">
        <f>IF(N393="nulová",J393,0)</f>
        <v>0</v>
      </c>
      <c r="BJ393" s="16" t="s">
        <v>83</v>
      </c>
      <c r="BK393" s="143">
        <f>ROUND(I393*H393,2)</f>
        <v>0</v>
      </c>
      <c r="BL393" s="16" t="s">
        <v>241</v>
      </c>
      <c r="BM393" s="142" t="s">
        <v>479</v>
      </c>
    </row>
    <row r="394" spans="2:65" s="1" customFormat="1" ht="28.8">
      <c r="B394" s="31"/>
      <c r="D394" s="144" t="s">
        <v>140</v>
      </c>
      <c r="F394" s="145" t="s">
        <v>480</v>
      </c>
      <c r="I394" s="146"/>
      <c r="L394" s="31"/>
      <c r="M394" s="147"/>
      <c r="T394" s="55"/>
      <c r="AT394" s="16" t="s">
        <v>140</v>
      </c>
      <c r="AU394" s="16" t="s">
        <v>85</v>
      </c>
    </row>
    <row r="395" spans="2:65" s="11" customFormat="1" ht="22.95" customHeight="1">
      <c r="B395" s="119"/>
      <c r="D395" s="120" t="s">
        <v>75</v>
      </c>
      <c r="E395" s="129" t="s">
        <v>481</v>
      </c>
      <c r="F395" s="129" t="s">
        <v>482</v>
      </c>
      <c r="I395" s="122"/>
      <c r="J395" s="130">
        <f>BK395</f>
        <v>0</v>
      </c>
      <c r="L395" s="119"/>
      <c r="M395" s="124"/>
      <c r="P395" s="125">
        <f>SUM(P396:P406)</f>
        <v>0</v>
      </c>
      <c r="R395" s="125">
        <f>SUM(R396:R406)</f>
        <v>0</v>
      </c>
      <c r="T395" s="126">
        <f>SUM(T396:T406)</f>
        <v>0</v>
      </c>
      <c r="AR395" s="120" t="s">
        <v>85</v>
      </c>
      <c r="AT395" s="127" t="s">
        <v>75</v>
      </c>
      <c r="AU395" s="127" t="s">
        <v>83</v>
      </c>
      <c r="AY395" s="120" t="s">
        <v>132</v>
      </c>
      <c r="BK395" s="128">
        <f>SUM(BK396:BK406)</f>
        <v>0</v>
      </c>
    </row>
    <row r="396" spans="2:65" s="1" customFormat="1" ht="24.15" customHeight="1">
      <c r="B396" s="31"/>
      <c r="C396" s="131" t="s">
        <v>483</v>
      </c>
      <c r="D396" s="131" t="s">
        <v>135</v>
      </c>
      <c r="E396" s="132" t="s">
        <v>484</v>
      </c>
      <c r="F396" s="133" t="s">
        <v>485</v>
      </c>
      <c r="G396" s="134" t="s">
        <v>486</v>
      </c>
      <c r="H396" s="135">
        <v>1</v>
      </c>
      <c r="I396" s="136"/>
      <c r="J396" s="137">
        <f>ROUND(I396*H396,2)</f>
        <v>0</v>
      </c>
      <c r="K396" s="133" t="s">
        <v>268</v>
      </c>
      <c r="L396" s="31"/>
      <c r="M396" s="138" t="s">
        <v>1</v>
      </c>
      <c r="N396" s="139" t="s">
        <v>41</v>
      </c>
      <c r="P396" s="140">
        <f>O396*H396</f>
        <v>0</v>
      </c>
      <c r="Q396" s="140">
        <v>0</v>
      </c>
      <c r="R396" s="140">
        <f>Q396*H396</f>
        <v>0</v>
      </c>
      <c r="S396" s="140">
        <v>0</v>
      </c>
      <c r="T396" s="141">
        <f>S396*H396</f>
        <v>0</v>
      </c>
      <c r="AR396" s="142" t="s">
        <v>241</v>
      </c>
      <c r="AT396" s="142" t="s">
        <v>135</v>
      </c>
      <c r="AU396" s="142" t="s">
        <v>85</v>
      </c>
      <c r="AY396" s="16" t="s">
        <v>132</v>
      </c>
      <c r="BE396" s="143">
        <f>IF(N396="základní",J396,0)</f>
        <v>0</v>
      </c>
      <c r="BF396" s="143">
        <f>IF(N396="snížená",J396,0)</f>
        <v>0</v>
      </c>
      <c r="BG396" s="143">
        <f>IF(N396="zákl. přenesená",J396,0)</f>
        <v>0</v>
      </c>
      <c r="BH396" s="143">
        <f>IF(N396="sníž. přenesená",J396,0)</f>
        <v>0</v>
      </c>
      <c r="BI396" s="143">
        <f>IF(N396="nulová",J396,0)</f>
        <v>0</v>
      </c>
      <c r="BJ396" s="16" t="s">
        <v>83</v>
      </c>
      <c r="BK396" s="143">
        <f>ROUND(I396*H396,2)</f>
        <v>0</v>
      </c>
      <c r="BL396" s="16" t="s">
        <v>241</v>
      </c>
      <c r="BM396" s="142" t="s">
        <v>487</v>
      </c>
    </row>
    <row r="397" spans="2:65" s="1" customFormat="1" ht="19.2">
      <c r="B397" s="31"/>
      <c r="D397" s="144" t="s">
        <v>140</v>
      </c>
      <c r="F397" s="145" t="s">
        <v>485</v>
      </c>
      <c r="I397" s="146"/>
      <c r="L397" s="31"/>
      <c r="M397" s="147"/>
      <c r="T397" s="55"/>
      <c r="AT397" s="16" t="s">
        <v>140</v>
      </c>
      <c r="AU397" s="16" t="s">
        <v>85</v>
      </c>
    </row>
    <row r="398" spans="2:65" s="12" customFormat="1">
      <c r="B398" s="148"/>
      <c r="D398" s="144" t="s">
        <v>141</v>
      </c>
      <c r="E398" s="149" t="s">
        <v>1</v>
      </c>
      <c r="F398" s="150" t="s">
        <v>488</v>
      </c>
      <c r="H398" s="149" t="s">
        <v>1</v>
      </c>
      <c r="I398" s="151"/>
      <c r="L398" s="148"/>
      <c r="M398" s="152"/>
      <c r="T398" s="153"/>
      <c r="AT398" s="149" t="s">
        <v>141</v>
      </c>
      <c r="AU398" s="149" t="s">
        <v>85</v>
      </c>
      <c r="AV398" s="12" t="s">
        <v>83</v>
      </c>
      <c r="AW398" s="12" t="s">
        <v>32</v>
      </c>
      <c r="AX398" s="12" t="s">
        <v>76</v>
      </c>
      <c r="AY398" s="149" t="s">
        <v>132</v>
      </c>
    </row>
    <row r="399" spans="2:65" s="12" customFormat="1">
      <c r="B399" s="148"/>
      <c r="D399" s="144" t="s">
        <v>141</v>
      </c>
      <c r="E399" s="149" t="s">
        <v>1</v>
      </c>
      <c r="F399" s="150" t="s">
        <v>489</v>
      </c>
      <c r="H399" s="149" t="s">
        <v>1</v>
      </c>
      <c r="I399" s="151"/>
      <c r="L399" s="148"/>
      <c r="M399" s="152"/>
      <c r="T399" s="153"/>
      <c r="AT399" s="149" t="s">
        <v>141</v>
      </c>
      <c r="AU399" s="149" t="s">
        <v>85</v>
      </c>
      <c r="AV399" s="12" t="s">
        <v>83</v>
      </c>
      <c r="AW399" s="12" t="s">
        <v>32</v>
      </c>
      <c r="AX399" s="12" t="s">
        <v>76</v>
      </c>
      <c r="AY399" s="149" t="s">
        <v>132</v>
      </c>
    </row>
    <row r="400" spans="2:65" s="12" customFormat="1">
      <c r="B400" s="148"/>
      <c r="D400" s="144" t="s">
        <v>141</v>
      </c>
      <c r="E400" s="149" t="s">
        <v>1</v>
      </c>
      <c r="F400" s="150" t="s">
        <v>490</v>
      </c>
      <c r="H400" s="149" t="s">
        <v>1</v>
      </c>
      <c r="I400" s="151"/>
      <c r="L400" s="148"/>
      <c r="M400" s="152"/>
      <c r="T400" s="153"/>
      <c r="AT400" s="149" t="s">
        <v>141</v>
      </c>
      <c r="AU400" s="149" t="s">
        <v>85</v>
      </c>
      <c r="AV400" s="12" t="s">
        <v>83</v>
      </c>
      <c r="AW400" s="12" t="s">
        <v>32</v>
      </c>
      <c r="AX400" s="12" t="s">
        <v>76</v>
      </c>
      <c r="AY400" s="149" t="s">
        <v>132</v>
      </c>
    </row>
    <row r="401" spans="2:65" s="12" customFormat="1">
      <c r="B401" s="148"/>
      <c r="D401" s="144" t="s">
        <v>141</v>
      </c>
      <c r="E401" s="149" t="s">
        <v>1</v>
      </c>
      <c r="F401" s="150" t="s">
        <v>491</v>
      </c>
      <c r="H401" s="149" t="s">
        <v>1</v>
      </c>
      <c r="I401" s="151"/>
      <c r="L401" s="148"/>
      <c r="M401" s="152"/>
      <c r="T401" s="153"/>
      <c r="AT401" s="149" t="s">
        <v>141</v>
      </c>
      <c r="AU401" s="149" t="s">
        <v>85</v>
      </c>
      <c r="AV401" s="12" t="s">
        <v>83</v>
      </c>
      <c r="AW401" s="12" t="s">
        <v>32</v>
      </c>
      <c r="AX401" s="12" t="s">
        <v>76</v>
      </c>
      <c r="AY401" s="149" t="s">
        <v>132</v>
      </c>
    </row>
    <row r="402" spans="2:65" s="12" customFormat="1" ht="20.399999999999999">
      <c r="B402" s="148"/>
      <c r="D402" s="144" t="s">
        <v>141</v>
      </c>
      <c r="E402" s="149" t="s">
        <v>1</v>
      </c>
      <c r="F402" s="150" t="s">
        <v>492</v>
      </c>
      <c r="H402" s="149" t="s">
        <v>1</v>
      </c>
      <c r="I402" s="151"/>
      <c r="L402" s="148"/>
      <c r="M402" s="152"/>
      <c r="T402" s="153"/>
      <c r="AT402" s="149" t="s">
        <v>141</v>
      </c>
      <c r="AU402" s="149" t="s">
        <v>85</v>
      </c>
      <c r="AV402" s="12" t="s">
        <v>83</v>
      </c>
      <c r="AW402" s="12" t="s">
        <v>32</v>
      </c>
      <c r="AX402" s="12" t="s">
        <v>76</v>
      </c>
      <c r="AY402" s="149" t="s">
        <v>132</v>
      </c>
    </row>
    <row r="403" spans="2:65" s="13" customFormat="1">
      <c r="B403" s="154"/>
      <c r="D403" s="144" t="s">
        <v>141</v>
      </c>
      <c r="E403" s="155" t="s">
        <v>1</v>
      </c>
      <c r="F403" s="156" t="s">
        <v>83</v>
      </c>
      <c r="H403" s="157">
        <v>1</v>
      </c>
      <c r="I403" s="158"/>
      <c r="L403" s="154"/>
      <c r="M403" s="159"/>
      <c r="T403" s="160"/>
      <c r="AT403" s="155" t="s">
        <v>141</v>
      </c>
      <c r="AU403" s="155" t="s">
        <v>85</v>
      </c>
      <c r="AV403" s="13" t="s">
        <v>85</v>
      </c>
      <c r="AW403" s="13" t="s">
        <v>32</v>
      </c>
      <c r="AX403" s="13" t="s">
        <v>76</v>
      </c>
      <c r="AY403" s="155" t="s">
        <v>132</v>
      </c>
    </row>
    <row r="404" spans="2:65" s="14" customFormat="1">
      <c r="B404" s="161"/>
      <c r="D404" s="144" t="s">
        <v>141</v>
      </c>
      <c r="E404" s="162" t="s">
        <v>1</v>
      </c>
      <c r="F404" s="163" t="s">
        <v>144</v>
      </c>
      <c r="H404" s="164">
        <v>1</v>
      </c>
      <c r="I404" s="165"/>
      <c r="L404" s="161"/>
      <c r="M404" s="166"/>
      <c r="T404" s="167"/>
      <c r="AT404" s="162" t="s">
        <v>141</v>
      </c>
      <c r="AU404" s="162" t="s">
        <v>85</v>
      </c>
      <c r="AV404" s="14" t="s">
        <v>131</v>
      </c>
      <c r="AW404" s="14" t="s">
        <v>32</v>
      </c>
      <c r="AX404" s="14" t="s">
        <v>83</v>
      </c>
      <c r="AY404" s="162" t="s">
        <v>132</v>
      </c>
    </row>
    <row r="405" spans="2:65" s="1" customFormat="1" ht="24.15" customHeight="1">
      <c r="B405" s="31"/>
      <c r="C405" s="131" t="s">
        <v>493</v>
      </c>
      <c r="D405" s="131" t="s">
        <v>135</v>
      </c>
      <c r="E405" s="132" t="s">
        <v>494</v>
      </c>
      <c r="F405" s="133" t="s">
        <v>495</v>
      </c>
      <c r="G405" s="134" t="s">
        <v>462</v>
      </c>
      <c r="H405" s="178"/>
      <c r="I405" s="136"/>
      <c r="J405" s="137">
        <f>ROUND(I405*H405,2)</f>
        <v>0</v>
      </c>
      <c r="K405" s="133" t="s">
        <v>151</v>
      </c>
      <c r="L405" s="31"/>
      <c r="M405" s="138" t="s">
        <v>1</v>
      </c>
      <c r="N405" s="139" t="s">
        <v>41</v>
      </c>
      <c r="P405" s="140">
        <f>O405*H405</f>
        <v>0</v>
      </c>
      <c r="Q405" s="140">
        <v>0</v>
      </c>
      <c r="R405" s="140">
        <f>Q405*H405</f>
        <v>0</v>
      </c>
      <c r="S405" s="140">
        <v>0</v>
      </c>
      <c r="T405" s="141">
        <f>S405*H405</f>
        <v>0</v>
      </c>
      <c r="AR405" s="142" t="s">
        <v>241</v>
      </c>
      <c r="AT405" s="142" t="s">
        <v>135</v>
      </c>
      <c r="AU405" s="142" t="s">
        <v>85</v>
      </c>
      <c r="AY405" s="16" t="s">
        <v>132</v>
      </c>
      <c r="BE405" s="143">
        <f>IF(N405="základní",J405,0)</f>
        <v>0</v>
      </c>
      <c r="BF405" s="143">
        <f>IF(N405="snížená",J405,0)</f>
        <v>0</v>
      </c>
      <c r="BG405" s="143">
        <f>IF(N405="zákl. přenesená",J405,0)</f>
        <v>0</v>
      </c>
      <c r="BH405" s="143">
        <f>IF(N405="sníž. přenesená",J405,0)</f>
        <v>0</v>
      </c>
      <c r="BI405" s="143">
        <f>IF(N405="nulová",J405,0)</f>
        <v>0</v>
      </c>
      <c r="BJ405" s="16" t="s">
        <v>83</v>
      </c>
      <c r="BK405" s="143">
        <f>ROUND(I405*H405,2)</f>
        <v>0</v>
      </c>
      <c r="BL405" s="16" t="s">
        <v>241</v>
      </c>
      <c r="BM405" s="142" t="s">
        <v>496</v>
      </c>
    </row>
    <row r="406" spans="2:65" s="1" customFormat="1" ht="28.8">
      <c r="B406" s="31"/>
      <c r="D406" s="144" t="s">
        <v>140</v>
      </c>
      <c r="F406" s="145" t="s">
        <v>497</v>
      </c>
      <c r="I406" s="146"/>
      <c r="L406" s="31"/>
      <c r="M406" s="147"/>
      <c r="T406" s="55"/>
      <c r="AT406" s="16" t="s">
        <v>140</v>
      </c>
      <c r="AU406" s="16" t="s">
        <v>85</v>
      </c>
    </row>
    <row r="407" spans="2:65" s="11" customFormat="1" ht="22.95" customHeight="1">
      <c r="B407" s="119"/>
      <c r="D407" s="120" t="s">
        <v>75</v>
      </c>
      <c r="E407" s="129" t="s">
        <v>498</v>
      </c>
      <c r="F407" s="129" t="s">
        <v>499</v>
      </c>
      <c r="I407" s="122"/>
      <c r="J407" s="130">
        <f>BK407</f>
        <v>0</v>
      </c>
      <c r="L407" s="119"/>
      <c r="M407" s="124"/>
      <c r="P407" s="125">
        <f>SUM(P408:P424)</f>
        <v>0</v>
      </c>
      <c r="R407" s="125">
        <f>SUM(R408:R424)</f>
        <v>2.2966499999999997E-2</v>
      </c>
      <c r="T407" s="126">
        <f>SUM(T408:T424)</f>
        <v>7.3563500000000004E-2</v>
      </c>
      <c r="AR407" s="120" t="s">
        <v>85</v>
      </c>
      <c r="AT407" s="127" t="s">
        <v>75</v>
      </c>
      <c r="AU407" s="127" t="s">
        <v>83</v>
      </c>
      <c r="AY407" s="120" t="s">
        <v>132</v>
      </c>
      <c r="BK407" s="128">
        <f>SUM(BK408:BK424)</f>
        <v>0</v>
      </c>
    </row>
    <row r="408" spans="2:65" s="1" customFormat="1" ht="16.5" customHeight="1">
      <c r="B408" s="31"/>
      <c r="C408" s="131" t="s">
        <v>500</v>
      </c>
      <c r="D408" s="131" t="s">
        <v>135</v>
      </c>
      <c r="E408" s="132" t="s">
        <v>501</v>
      </c>
      <c r="F408" s="133" t="s">
        <v>502</v>
      </c>
      <c r="G408" s="134" t="s">
        <v>503</v>
      </c>
      <c r="H408" s="135">
        <v>44.05</v>
      </c>
      <c r="I408" s="136"/>
      <c r="J408" s="137">
        <f>ROUND(I408*H408,2)</f>
        <v>0</v>
      </c>
      <c r="K408" s="133" t="s">
        <v>151</v>
      </c>
      <c r="L408" s="31"/>
      <c r="M408" s="138" t="s">
        <v>1</v>
      </c>
      <c r="N408" s="139" t="s">
        <v>41</v>
      </c>
      <c r="P408" s="140">
        <f>O408*H408</f>
        <v>0</v>
      </c>
      <c r="Q408" s="140">
        <v>0</v>
      </c>
      <c r="R408" s="140">
        <f>Q408*H408</f>
        <v>0</v>
      </c>
      <c r="S408" s="140">
        <v>1.67E-3</v>
      </c>
      <c r="T408" s="141">
        <f>S408*H408</f>
        <v>7.3563500000000004E-2</v>
      </c>
      <c r="AR408" s="142" t="s">
        <v>241</v>
      </c>
      <c r="AT408" s="142" t="s">
        <v>135</v>
      </c>
      <c r="AU408" s="142" t="s">
        <v>85</v>
      </c>
      <c r="AY408" s="16" t="s">
        <v>132</v>
      </c>
      <c r="BE408" s="143">
        <f>IF(N408="základní",J408,0)</f>
        <v>0</v>
      </c>
      <c r="BF408" s="143">
        <f>IF(N408="snížená",J408,0)</f>
        <v>0</v>
      </c>
      <c r="BG408" s="143">
        <f>IF(N408="zákl. přenesená",J408,0)</f>
        <v>0</v>
      </c>
      <c r="BH408" s="143">
        <f>IF(N408="sníž. přenesená",J408,0)</f>
        <v>0</v>
      </c>
      <c r="BI408" s="143">
        <f>IF(N408="nulová",J408,0)</f>
        <v>0</v>
      </c>
      <c r="BJ408" s="16" t="s">
        <v>83</v>
      </c>
      <c r="BK408" s="143">
        <f>ROUND(I408*H408,2)</f>
        <v>0</v>
      </c>
      <c r="BL408" s="16" t="s">
        <v>241</v>
      </c>
      <c r="BM408" s="142" t="s">
        <v>504</v>
      </c>
    </row>
    <row r="409" spans="2:65" s="1" customFormat="1" ht="19.2">
      <c r="B409" s="31"/>
      <c r="D409" s="144" t="s">
        <v>140</v>
      </c>
      <c r="F409" s="145" t="s">
        <v>505</v>
      </c>
      <c r="I409" s="146"/>
      <c r="L409" s="31"/>
      <c r="M409" s="147"/>
      <c r="T409" s="55"/>
      <c r="AT409" s="16" t="s">
        <v>140</v>
      </c>
      <c r="AU409" s="16" t="s">
        <v>85</v>
      </c>
    </row>
    <row r="410" spans="2:65" s="12" customFormat="1">
      <c r="B410" s="148"/>
      <c r="D410" s="144" t="s">
        <v>141</v>
      </c>
      <c r="E410" s="149" t="s">
        <v>1</v>
      </c>
      <c r="F410" s="150" t="s">
        <v>349</v>
      </c>
      <c r="H410" s="149" t="s">
        <v>1</v>
      </c>
      <c r="I410" s="151"/>
      <c r="L410" s="148"/>
      <c r="M410" s="152"/>
      <c r="T410" s="153"/>
      <c r="AT410" s="149" t="s">
        <v>141</v>
      </c>
      <c r="AU410" s="149" t="s">
        <v>85</v>
      </c>
      <c r="AV410" s="12" t="s">
        <v>83</v>
      </c>
      <c r="AW410" s="12" t="s">
        <v>32</v>
      </c>
      <c r="AX410" s="12" t="s">
        <v>76</v>
      </c>
      <c r="AY410" s="149" t="s">
        <v>132</v>
      </c>
    </row>
    <row r="411" spans="2:65" s="13" customFormat="1">
      <c r="B411" s="154"/>
      <c r="D411" s="144" t="s">
        <v>141</v>
      </c>
      <c r="E411" s="155" t="s">
        <v>1</v>
      </c>
      <c r="F411" s="156" t="s">
        <v>506</v>
      </c>
      <c r="H411" s="157">
        <v>44.05</v>
      </c>
      <c r="I411" s="158"/>
      <c r="L411" s="154"/>
      <c r="M411" s="159"/>
      <c r="T411" s="160"/>
      <c r="AT411" s="155" t="s">
        <v>141</v>
      </c>
      <c r="AU411" s="155" t="s">
        <v>85</v>
      </c>
      <c r="AV411" s="13" t="s">
        <v>85</v>
      </c>
      <c r="AW411" s="13" t="s">
        <v>32</v>
      </c>
      <c r="AX411" s="13" t="s">
        <v>76</v>
      </c>
      <c r="AY411" s="155" t="s">
        <v>132</v>
      </c>
    </row>
    <row r="412" spans="2:65" s="14" customFormat="1">
      <c r="B412" s="161"/>
      <c r="D412" s="144" t="s">
        <v>141</v>
      </c>
      <c r="E412" s="162" t="s">
        <v>1</v>
      </c>
      <c r="F412" s="163" t="s">
        <v>144</v>
      </c>
      <c r="H412" s="164">
        <v>44.05</v>
      </c>
      <c r="I412" s="165"/>
      <c r="L412" s="161"/>
      <c r="M412" s="166"/>
      <c r="T412" s="167"/>
      <c r="AT412" s="162" t="s">
        <v>141</v>
      </c>
      <c r="AU412" s="162" t="s">
        <v>85</v>
      </c>
      <c r="AV412" s="14" t="s">
        <v>131</v>
      </c>
      <c r="AW412" s="14" t="s">
        <v>32</v>
      </c>
      <c r="AX412" s="14" t="s">
        <v>83</v>
      </c>
      <c r="AY412" s="162" t="s">
        <v>132</v>
      </c>
    </row>
    <row r="413" spans="2:65" s="1" customFormat="1" ht="24.15" customHeight="1">
      <c r="B413" s="31"/>
      <c r="C413" s="131" t="s">
        <v>507</v>
      </c>
      <c r="D413" s="131" t="s">
        <v>135</v>
      </c>
      <c r="E413" s="132" t="s">
        <v>508</v>
      </c>
      <c r="F413" s="133" t="s">
        <v>509</v>
      </c>
      <c r="G413" s="134" t="s">
        <v>503</v>
      </c>
      <c r="H413" s="135">
        <v>37.65</v>
      </c>
      <c r="I413" s="136"/>
      <c r="J413" s="137">
        <f>ROUND(I413*H413,2)</f>
        <v>0</v>
      </c>
      <c r="K413" s="133" t="s">
        <v>151</v>
      </c>
      <c r="L413" s="31"/>
      <c r="M413" s="138" t="s">
        <v>1</v>
      </c>
      <c r="N413" s="139" t="s">
        <v>41</v>
      </c>
      <c r="P413" s="140">
        <f>O413*H413</f>
        <v>0</v>
      </c>
      <c r="Q413" s="140">
        <v>6.0999999999999997E-4</v>
      </c>
      <c r="R413" s="140">
        <f>Q413*H413</f>
        <v>2.2966499999999997E-2</v>
      </c>
      <c r="S413" s="140">
        <v>0</v>
      </c>
      <c r="T413" s="141">
        <f>S413*H413</f>
        <v>0</v>
      </c>
      <c r="AR413" s="142" t="s">
        <v>241</v>
      </c>
      <c r="AT413" s="142" t="s">
        <v>135</v>
      </c>
      <c r="AU413" s="142" t="s">
        <v>85</v>
      </c>
      <c r="AY413" s="16" t="s">
        <v>132</v>
      </c>
      <c r="BE413" s="143">
        <f>IF(N413="základní",J413,0)</f>
        <v>0</v>
      </c>
      <c r="BF413" s="143">
        <f>IF(N413="snížená",J413,0)</f>
        <v>0</v>
      </c>
      <c r="BG413" s="143">
        <f>IF(N413="zákl. přenesená",J413,0)</f>
        <v>0</v>
      </c>
      <c r="BH413" s="143">
        <f>IF(N413="sníž. přenesená",J413,0)</f>
        <v>0</v>
      </c>
      <c r="BI413" s="143">
        <f>IF(N413="nulová",J413,0)</f>
        <v>0</v>
      </c>
      <c r="BJ413" s="16" t="s">
        <v>83</v>
      </c>
      <c r="BK413" s="143">
        <f>ROUND(I413*H413,2)</f>
        <v>0</v>
      </c>
      <c r="BL413" s="16" t="s">
        <v>241</v>
      </c>
      <c r="BM413" s="142" t="s">
        <v>510</v>
      </c>
    </row>
    <row r="414" spans="2:65" s="1" customFormat="1" ht="19.2">
      <c r="B414" s="31"/>
      <c r="D414" s="144" t="s">
        <v>140</v>
      </c>
      <c r="F414" s="145" t="s">
        <v>511</v>
      </c>
      <c r="I414" s="146"/>
      <c r="L414" s="31"/>
      <c r="M414" s="147"/>
      <c r="T414" s="55"/>
      <c r="AT414" s="16" t="s">
        <v>140</v>
      </c>
      <c r="AU414" s="16" t="s">
        <v>85</v>
      </c>
    </row>
    <row r="415" spans="2:65" s="12" customFormat="1">
      <c r="B415" s="148"/>
      <c r="D415" s="144" t="s">
        <v>141</v>
      </c>
      <c r="E415" s="149" t="s">
        <v>1</v>
      </c>
      <c r="F415" s="150" t="s">
        <v>512</v>
      </c>
      <c r="H415" s="149" t="s">
        <v>1</v>
      </c>
      <c r="I415" s="151"/>
      <c r="L415" s="148"/>
      <c r="M415" s="152"/>
      <c r="T415" s="153"/>
      <c r="AT415" s="149" t="s">
        <v>141</v>
      </c>
      <c r="AU415" s="149" t="s">
        <v>85</v>
      </c>
      <c r="AV415" s="12" t="s">
        <v>83</v>
      </c>
      <c r="AW415" s="12" t="s">
        <v>32</v>
      </c>
      <c r="AX415" s="12" t="s">
        <v>76</v>
      </c>
      <c r="AY415" s="149" t="s">
        <v>132</v>
      </c>
    </row>
    <row r="416" spans="2:65" s="12" customFormat="1">
      <c r="B416" s="148"/>
      <c r="D416" s="144" t="s">
        <v>141</v>
      </c>
      <c r="E416" s="149" t="s">
        <v>1</v>
      </c>
      <c r="F416" s="150" t="s">
        <v>513</v>
      </c>
      <c r="H416" s="149" t="s">
        <v>1</v>
      </c>
      <c r="I416" s="151"/>
      <c r="L416" s="148"/>
      <c r="M416" s="152"/>
      <c r="T416" s="153"/>
      <c r="AT416" s="149" t="s">
        <v>141</v>
      </c>
      <c r="AU416" s="149" t="s">
        <v>85</v>
      </c>
      <c r="AV416" s="12" t="s">
        <v>83</v>
      </c>
      <c r="AW416" s="12" t="s">
        <v>32</v>
      </c>
      <c r="AX416" s="12" t="s">
        <v>76</v>
      </c>
      <c r="AY416" s="149" t="s">
        <v>132</v>
      </c>
    </row>
    <row r="417" spans="2:65" s="13" customFormat="1">
      <c r="B417" s="154"/>
      <c r="D417" s="144" t="s">
        <v>141</v>
      </c>
      <c r="E417" s="155" t="s">
        <v>1</v>
      </c>
      <c r="F417" s="156" t="s">
        <v>514</v>
      </c>
      <c r="H417" s="157">
        <v>23.2</v>
      </c>
      <c r="I417" s="158"/>
      <c r="L417" s="154"/>
      <c r="M417" s="159"/>
      <c r="T417" s="160"/>
      <c r="AT417" s="155" t="s">
        <v>141</v>
      </c>
      <c r="AU417" s="155" t="s">
        <v>85</v>
      </c>
      <c r="AV417" s="13" t="s">
        <v>85</v>
      </c>
      <c r="AW417" s="13" t="s">
        <v>32</v>
      </c>
      <c r="AX417" s="13" t="s">
        <v>76</v>
      </c>
      <c r="AY417" s="155" t="s">
        <v>132</v>
      </c>
    </row>
    <row r="418" spans="2:65" s="12" customFormat="1">
      <c r="B418" s="148"/>
      <c r="D418" s="144" t="s">
        <v>141</v>
      </c>
      <c r="E418" s="149" t="s">
        <v>1</v>
      </c>
      <c r="F418" s="150" t="s">
        <v>515</v>
      </c>
      <c r="H418" s="149" t="s">
        <v>1</v>
      </c>
      <c r="I418" s="151"/>
      <c r="L418" s="148"/>
      <c r="M418" s="152"/>
      <c r="T418" s="153"/>
      <c r="AT418" s="149" t="s">
        <v>141</v>
      </c>
      <c r="AU418" s="149" t="s">
        <v>85</v>
      </c>
      <c r="AV418" s="12" t="s">
        <v>83</v>
      </c>
      <c r="AW418" s="12" t="s">
        <v>32</v>
      </c>
      <c r="AX418" s="12" t="s">
        <v>76</v>
      </c>
      <c r="AY418" s="149" t="s">
        <v>132</v>
      </c>
    </row>
    <row r="419" spans="2:65" s="13" customFormat="1">
      <c r="B419" s="154"/>
      <c r="D419" s="144" t="s">
        <v>141</v>
      </c>
      <c r="E419" s="155" t="s">
        <v>1</v>
      </c>
      <c r="F419" s="156" t="s">
        <v>516</v>
      </c>
      <c r="H419" s="157">
        <v>14.45</v>
      </c>
      <c r="I419" s="158"/>
      <c r="L419" s="154"/>
      <c r="M419" s="159"/>
      <c r="T419" s="160"/>
      <c r="AT419" s="155" t="s">
        <v>141</v>
      </c>
      <c r="AU419" s="155" t="s">
        <v>85</v>
      </c>
      <c r="AV419" s="13" t="s">
        <v>85</v>
      </c>
      <c r="AW419" s="13" t="s">
        <v>32</v>
      </c>
      <c r="AX419" s="13" t="s">
        <v>76</v>
      </c>
      <c r="AY419" s="155" t="s">
        <v>132</v>
      </c>
    </row>
    <row r="420" spans="2:65" s="14" customFormat="1">
      <c r="B420" s="161"/>
      <c r="D420" s="144" t="s">
        <v>141</v>
      </c>
      <c r="E420" s="162" t="s">
        <v>1</v>
      </c>
      <c r="F420" s="163" t="s">
        <v>144</v>
      </c>
      <c r="H420" s="164">
        <v>37.65</v>
      </c>
      <c r="I420" s="165"/>
      <c r="L420" s="161"/>
      <c r="M420" s="166"/>
      <c r="T420" s="167"/>
      <c r="AT420" s="162" t="s">
        <v>141</v>
      </c>
      <c r="AU420" s="162" t="s">
        <v>85</v>
      </c>
      <c r="AV420" s="14" t="s">
        <v>131</v>
      </c>
      <c r="AW420" s="14" t="s">
        <v>32</v>
      </c>
      <c r="AX420" s="14" t="s">
        <v>83</v>
      </c>
      <c r="AY420" s="162" t="s">
        <v>132</v>
      </c>
    </row>
    <row r="421" spans="2:65" s="1" customFormat="1" ht="24.15" customHeight="1">
      <c r="B421" s="31"/>
      <c r="C421" s="131" t="s">
        <v>517</v>
      </c>
      <c r="D421" s="131" t="s">
        <v>135</v>
      </c>
      <c r="E421" s="132" t="s">
        <v>518</v>
      </c>
      <c r="F421" s="133" t="s">
        <v>519</v>
      </c>
      <c r="G421" s="134" t="s">
        <v>520</v>
      </c>
      <c r="H421" s="135">
        <v>26</v>
      </c>
      <c r="I421" s="136"/>
      <c r="J421" s="137">
        <f>ROUND(I421*H421,2)</f>
        <v>0</v>
      </c>
      <c r="K421" s="133" t="s">
        <v>151</v>
      </c>
      <c r="L421" s="31"/>
      <c r="M421" s="138" t="s">
        <v>1</v>
      </c>
      <c r="N421" s="139" t="s">
        <v>41</v>
      </c>
      <c r="P421" s="140">
        <f>O421*H421</f>
        <v>0</v>
      </c>
      <c r="Q421" s="140">
        <v>0</v>
      </c>
      <c r="R421" s="140">
        <f>Q421*H421</f>
        <v>0</v>
      </c>
      <c r="S421" s="140">
        <v>0</v>
      </c>
      <c r="T421" s="141">
        <f>S421*H421</f>
        <v>0</v>
      </c>
      <c r="AR421" s="142" t="s">
        <v>241</v>
      </c>
      <c r="AT421" s="142" t="s">
        <v>135</v>
      </c>
      <c r="AU421" s="142" t="s">
        <v>85</v>
      </c>
      <c r="AY421" s="16" t="s">
        <v>132</v>
      </c>
      <c r="BE421" s="143">
        <f>IF(N421="základní",J421,0)</f>
        <v>0</v>
      </c>
      <c r="BF421" s="143">
        <f>IF(N421="snížená",J421,0)</f>
        <v>0</v>
      </c>
      <c r="BG421" s="143">
        <f>IF(N421="zákl. přenesená",J421,0)</f>
        <v>0</v>
      </c>
      <c r="BH421" s="143">
        <f>IF(N421="sníž. přenesená",J421,0)</f>
        <v>0</v>
      </c>
      <c r="BI421" s="143">
        <f>IF(N421="nulová",J421,0)</f>
        <v>0</v>
      </c>
      <c r="BJ421" s="16" t="s">
        <v>83</v>
      </c>
      <c r="BK421" s="143">
        <f>ROUND(I421*H421,2)</f>
        <v>0</v>
      </c>
      <c r="BL421" s="16" t="s">
        <v>241</v>
      </c>
      <c r="BM421" s="142" t="s">
        <v>521</v>
      </c>
    </row>
    <row r="422" spans="2:65" s="1" customFormat="1" ht="28.8">
      <c r="B422" s="31"/>
      <c r="D422" s="144" t="s">
        <v>140</v>
      </c>
      <c r="F422" s="145" t="s">
        <v>522</v>
      </c>
      <c r="I422" s="146"/>
      <c r="L422" s="31"/>
      <c r="M422" s="147"/>
      <c r="T422" s="55"/>
      <c r="AT422" s="16" t="s">
        <v>140</v>
      </c>
      <c r="AU422" s="16" t="s">
        <v>85</v>
      </c>
    </row>
    <row r="423" spans="2:65" s="1" customFormat="1" ht="24.15" customHeight="1">
      <c r="B423" s="31"/>
      <c r="C423" s="131" t="s">
        <v>523</v>
      </c>
      <c r="D423" s="131" t="s">
        <v>135</v>
      </c>
      <c r="E423" s="132" t="s">
        <v>524</v>
      </c>
      <c r="F423" s="133" t="s">
        <v>525</v>
      </c>
      <c r="G423" s="134" t="s">
        <v>462</v>
      </c>
      <c r="H423" s="178"/>
      <c r="I423" s="136"/>
      <c r="J423" s="137">
        <f>ROUND(I423*H423,2)</f>
        <v>0</v>
      </c>
      <c r="K423" s="133" t="s">
        <v>151</v>
      </c>
      <c r="L423" s="31"/>
      <c r="M423" s="138" t="s">
        <v>1</v>
      </c>
      <c r="N423" s="139" t="s">
        <v>41</v>
      </c>
      <c r="P423" s="140">
        <f>O423*H423</f>
        <v>0</v>
      </c>
      <c r="Q423" s="140">
        <v>0</v>
      </c>
      <c r="R423" s="140">
        <f>Q423*H423</f>
        <v>0</v>
      </c>
      <c r="S423" s="140">
        <v>0</v>
      </c>
      <c r="T423" s="141">
        <f>S423*H423</f>
        <v>0</v>
      </c>
      <c r="AR423" s="142" t="s">
        <v>241</v>
      </c>
      <c r="AT423" s="142" t="s">
        <v>135</v>
      </c>
      <c r="AU423" s="142" t="s">
        <v>85</v>
      </c>
      <c r="AY423" s="16" t="s">
        <v>132</v>
      </c>
      <c r="BE423" s="143">
        <f>IF(N423="základní",J423,0)</f>
        <v>0</v>
      </c>
      <c r="BF423" s="143">
        <f>IF(N423="snížená",J423,0)</f>
        <v>0</v>
      </c>
      <c r="BG423" s="143">
        <f>IF(N423="zákl. přenesená",J423,0)</f>
        <v>0</v>
      </c>
      <c r="BH423" s="143">
        <f>IF(N423="sníž. přenesená",J423,0)</f>
        <v>0</v>
      </c>
      <c r="BI423" s="143">
        <f>IF(N423="nulová",J423,0)</f>
        <v>0</v>
      </c>
      <c r="BJ423" s="16" t="s">
        <v>83</v>
      </c>
      <c r="BK423" s="143">
        <f>ROUND(I423*H423,2)</f>
        <v>0</v>
      </c>
      <c r="BL423" s="16" t="s">
        <v>241</v>
      </c>
      <c r="BM423" s="142" t="s">
        <v>526</v>
      </c>
    </row>
    <row r="424" spans="2:65" s="1" customFormat="1" ht="28.8">
      <c r="B424" s="31"/>
      <c r="D424" s="144" t="s">
        <v>140</v>
      </c>
      <c r="F424" s="145" t="s">
        <v>527</v>
      </c>
      <c r="I424" s="146"/>
      <c r="L424" s="31"/>
      <c r="M424" s="147"/>
      <c r="T424" s="55"/>
      <c r="AT424" s="16" t="s">
        <v>140</v>
      </c>
      <c r="AU424" s="16" t="s">
        <v>85</v>
      </c>
    </row>
    <row r="425" spans="2:65" s="11" customFormat="1" ht="22.95" customHeight="1">
      <c r="B425" s="119"/>
      <c r="D425" s="120" t="s">
        <v>75</v>
      </c>
      <c r="E425" s="129" t="s">
        <v>528</v>
      </c>
      <c r="F425" s="129" t="s">
        <v>529</v>
      </c>
      <c r="I425" s="122"/>
      <c r="J425" s="130">
        <f>BK425</f>
        <v>0</v>
      </c>
      <c r="L425" s="119"/>
      <c r="M425" s="124"/>
      <c r="P425" s="125">
        <f>SUM(P426:P469)</f>
        <v>0</v>
      </c>
      <c r="R425" s="125">
        <f>SUM(R426:R469)</f>
        <v>0</v>
      </c>
      <c r="T425" s="126">
        <f>SUM(T426:T469)</f>
        <v>8.8099999999999998E-2</v>
      </c>
      <c r="AR425" s="120" t="s">
        <v>85</v>
      </c>
      <c r="AT425" s="127" t="s">
        <v>75</v>
      </c>
      <c r="AU425" s="127" t="s">
        <v>83</v>
      </c>
      <c r="AY425" s="120" t="s">
        <v>132</v>
      </c>
      <c r="BK425" s="128">
        <f>SUM(BK426:BK469)</f>
        <v>0</v>
      </c>
    </row>
    <row r="426" spans="2:65" s="1" customFormat="1" ht="24.15" customHeight="1">
      <c r="B426" s="31"/>
      <c r="C426" s="131" t="s">
        <v>530</v>
      </c>
      <c r="D426" s="131" t="s">
        <v>135</v>
      </c>
      <c r="E426" s="132" t="s">
        <v>531</v>
      </c>
      <c r="F426" s="133" t="s">
        <v>532</v>
      </c>
      <c r="G426" s="134" t="s">
        <v>520</v>
      </c>
      <c r="H426" s="135">
        <v>18</v>
      </c>
      <c r="I426" s="136"/>
      <c r="J426" s="137">
        <f>ROUND(I426*H426,2)</f>
        <v>0</v>
      </c>
      <c r="K426" s="133" t="s">
        <v>151</v>
      </c>
      <c r="L426" s="31"/>
      <c r="M426" s="138" t="s">
        <v>1</v>
      </c>
      <c r="N426" s="139" t="s">
        <v>41</v>
      </c>
      <c r="P426" s="140">
        <f>O426*H426</f>
        <v>0</v>
      </c>
      <c r="Q426" s="140">
        <v>0</v>
      </c>
      <c r="R426" s="140">
        <f>Q426*H426</f>
        <v>0</v>
      </c>
      <c r="S426" s="140">
        <v>0</v>
      </c>
      <c r="T426" s="141">
        <f>S426*H426</f>
        <v>0</v>
      </c>
      <c r="AR426" s="142" t="s">
        <v>241</v>
      </c>
      <c r="AT426" s="142" t="s">
        <v>135</v>
      </c>
      <c r="AU426" s="142" t="s">
        <v>85</v>
      </c>
      <c r="AY426" s="16" t="s">
        <v>132</v>
      </c>
      <c r="BE426" s="143">
        <f>IF(N426="základní",J426,0)</f>
        <v>0</v>
      </c>
      <c r="BF426" s="143">
        <f>IF(N426="snížená",J426,0)</f>
        <v>0</v>
      </c>
      <c r="BG426" s="143">
        <f>IF(N426="zákl. přenesená",J426,0)</f>
        <v>0</v>
      </c>
      <c r="BH426" s="143">
        <f>IF(N426="sníž. přenesená",J426,0)</f>
        <v>0</v>
      </c>
      <c r="BI426" s="143">
        <f>IF(N426="nulová",J426,0)</f>
        <v>0</v>
      </c>
      <c r="BJ426" s="16" t="s">
        <v>83</v>
      </c>
      <c r="BK426" s="143">
        <f>ROUND(I426*H426,2)</f>
        <v>0</v>
      </c>
      <c r="BL426" s="16" t="s">
        <v>241</v>
      </c>
      <c r="BM426" s="142" t="s">
        <v>533</v>
      </c>
    </row>
    <row r="427" spans="2:65" s="1" customFormat="1" ht="28.8">
      <c r="B427" s="31"/>
      <c r="D427" s="144" t="s">
        <v>140</v>
      </c>
      <c r="F427" s="145" t="s">
        <v>534</v>
      </c>
      <c r="I427" s="146"/>
      <c r="L427" s="31"/>
      <c r="M427" s="147"/>
      <c r="T427" s="55"/>
      <c r="AT427" s="16" t="s">
        <v>140</v>
      </c>
      <c r="AU427" s="16" t="s">
        <v>85</v>
      </c>
    </row>
    <row r="428" spans="2:65" s="13" customFormat="1">
      <c r="B428" s="154"/>
      <c r="D428" s="144" t="s">
        <v>141</v>
      </c>
      <c r="E428" s="155" t="s">
        <v>1</v>
      </c>
      <c r="F428" s="156" t="s">
        <v>535</v>
      </c>
      <c r="H428" s="157">
        <v>18</v>
      </c>
      <c r="I428" s="158"/>
      <c r="L428" s="154"/>
      <c r="M428" s="159"/>
      <c r="T428" s="160"/>
      <c r="AT428" s="155" t="s">
        <v>141</v>
      </c>
      <c r="AU428" s="155" t="s">
        <v>85</v>
      </c>
      <c r="AV428" s="13" t="s">
        <v>85</v>
      </c>
      <c r="AW428" s="13" t="s">
        <v>32</v>
      </c>
      <c r="AX428" s="13" t="s">
        <v>76</v>
      </c>
      <c r="AY428" s="155" t="s">
        <v>132</v>
      </c>
    </row>
    <row r="429" spans="2:65" s="14" customFormat="1">
      <c r="B429" s="161"/>
      <c r="D429" s="144" t="s">
        <v>141</v>
      </c>
      <c r="E429" s="162" t="s">
        <v>1</v>
      </c>
      <c r="F429" s="163" t="s">
        <v>144</v>
      </c>
      <c r="H429" s="164">
        <v>18</v>
      </c>
      <c r="I429" s="165"/>
      <c r="L429" s="161"/>
      <c r="M429" s="166"/>
      <c r="T429" s="167"/>
      <c r="AT429" s="162" t="s">
        <v>141</v>
      </c>
      <c r="AU429" s="162" t="s">
        <v>85</v>
      </c>
      <c r="AV429" s="14" t="s">
        <v>131</v>
      </c>
      <c r="AW429" s="14" t="s">
        <v>32</v>
      </c>
      <c r="AX429" s="14" t="s">
        <v>83</v>
      </c>
      <c r="AY429" s="162" t="s">
        <v>132</v>
      </c>
    </row>
    <row r="430" spans="2:65" s="1" customFormat="1" ht="24.15" customHeight="1">
      <c r="B430" s="31"/>
      <c r="C430" s="168" t="s">
        <v>536</v>
      </c>
      <c r="D430" s="168" t="s">
        <v>236</v>
      </c>
      <c r="E430" s="169" t="s">
        <v>537</v>
      </c>
      <c r="F430" s="170" t="s">
        <v>538</v>
      </c>
      <c r="G430" s="171" t="s">
        <v>520</v>
      </c>
      <c r="H430" s="172">
        <v>2</v>
      </c>
      <c r="I430" s="173"/>
      <c r="J430" s="174">
        <f>ROUND(I430*H430,2)</f>
        <v>0</v>
      </c>
      <c r="K430" s="170" t="s">
        <v>268</v>
      </c>
      <c r="L430" s="175"/>
      <c r="M430" s="176" t="s">
        <v>1</v>
      </c>
      <c r="N430" s="177" t="s">
        <v>41</v>
      </c>
      <c r="P430" s="140">
        <f>O430*H430</f>
        <v>0</v>
      </c>
      <c r="Q430" s="140">
        <v>0</v>
      </c>
      <c r="R430" s="140">
        <f>Q430*H430</f>
        <v>0</v>
      </c>
      <c r="S430" s="140">
        <v>0</v>
      </c>
      <c r="T430" s="141">
        <f>S430*H430</f>
        <v>0</v>
      </c>
      <c r="AR430" s="142" t="s">
        <v>338</v>
      </c>
      <c r="AT430" s="142" t="s">
        <v>236</v>
      </c>
      <c r="AU430" s="142" t="s">
        <v>85</v>
      </c>
      <c r="AY430" s="16" t="s">
        <v>132</v>
      </c>
      <c r="BE430" s="143">
        <f>IF(N430="základní",J430,0)</f>
        <v>0</v>
      </c>
      <c r="BF430" s="143">
        <f>IF(N430="snížená",J430,0)</f>
        <v>0</v>
      </c>
      <c r="BG430" s="143">
        <f>IF(N430="zákl. přenesená",J430,0)</f>
        <v>0</v>
      </c>
      <c r="BH430" s="143">
        <f>IF(N430="sníž. přenesená",J430,0)</f>
        <v>0</v>
      </c>
      <c r="BI430" s="143">
        <f>IF(N430="nulová",J430,0)</f>
        <v>0</v>
      </c>
      <c r="BJ430" s="16" t="s">
        <v>83</v>
      </c>
      <c r="BK430" s="143">
        <f>ROUND(I430*H430,2)</f>
        <v>0</v>
      </c>
      <c r="BL430" s="16" t="s">
        <v>241</v>
      </c>
      <c r="BM430" s="142" t="s">
        <v>539</v>
      </c>
    </row>
    <row r="431" spans="2:65" s="1" customFormat="1" ht="19.2">
      <c r="B431" s="31"/>
      <c r="D431" s="144" t="s">
        <v>140</v>
      </c>
      <c r="F431" s="145" t="s">
        <v>538</v>
      </c>
      <c r="I431" s="146"/>
      <c r="L431" s="31"/>
      <c r="M431" s="147"/>
      <c r="T431" s="55"/>
      <c r="AT431" s="16" t="s">
        <v>140</v>
      </c>
      <c r="AU431" s="16" t="s">
        <v>85</v>
      </c>
    </row>
    <row r="432" spans="2:65" s="1" customFormat="1" ht="24.15" customHeight="1">
      <c r="B432" s="31"/>
      <c r="C432" s="168" t="s">
        <v>540</v>
      </c>
      <c r="D432" s="168" t="s">
        <v>236</v>
      </c>
      <c r="E432" s="169" t="s">
        <v>541</v>
      </c>
      <c r="F432" s="170" t="s">
        <v>542</v>
      </c>
      <c r="G432" s="171" t="s">
        <v>520</v>
      </c>
      <c r="H432" s="172">
        <v>2</v>
      </c>
      <c r="I432" s="173"/>
      <c r="J432" s="174">
        <f>ROUND(I432*H432,2)</f>
        <v>0</v>
      </c>
      <c r="K432" s="170" t="s">
        <v>268</v>
      </c>
      <c r="L432" s="175"/>
      <c r="M432" s="176" t="s">
        <v>1</v>
      </c>
      <c r="N432" s="177" t="s">
        <v>41</v>
      </c>
      <c r="P432" s="140">
        <f>O432*H432</f>
        <v>0</v>
      </c>
      <c r="Q432" s="140">
        <v>0</v>
      </c>
      <c r="R432" s="140">
        <f>Q432*H432</f>
        <v>0</v>
      </c>
      <c r="S432" s="140">
        <v>0</v>
      </c>
      <c r="T432" s="141">
        <f>S432*H432</f>
        <v>0</v>
      </c>
      <c r="AR432" s="142" t="s">
        <v>338</v>
      </c>
      <c r="AT432" s="142" t="s">
        <v>236</v>
      </c>
      <c r="AU432" s="142" t="s">
        <v>85</v>
      </c>
      <c r="AY432" s="16" t="s">
        <v>132</v>
      </c>
      <c r="BE432" s="143">
        <f>IF(N432="základní",J432,0)</f>
        <v>0</v>
      </c>
      <c r="BF432" s="143">
        <f>IF(N432="snížená",J432,0)</f>
        <v>0</v>
      </c>
      <c r="BG432" s="143">
        <f>IF(N432="zákl. přenesená",J432,0)</f>
        <v>0</v>
      </c>
      <c r="BH432" s="143">
        <f>IF(N432="sníž. přenesená",J432,0)</f>
        <v>0</v>
      </c>
      <c r="BI432" s="143">
        <f>IF(N432="nulová",J432,0)</f>
        <v>0</v>
      </c>
      <c r="BJ432" s="16" t="s">
        <v>83</v>
      </c>
      <c r="BK432" s="143">
        <f>ROUND(I432*H432,2)</f>
        <v>0</v>
      </c>
      <c r="BL432" s="16" t="s">
        <v>241</v>
      </c>
      <c r="BM432" s="142" t="s">
        <v>543</v>
      </c>
    </row>
    <row r="433" spans="2:65" s="1" customFormat="1" ht="19.2">
      <c r="B433" s="31"/>
      <c r="D433" s="144" t="s">
        <v>140</v>
      </c>
      <c r="F433" s="145" t="s">
        <v>542</v>
      </c>
      <c r="I433" s="146"/>
      <c r="L433" s="31"/>
      <c r="M433" s="147"/>
      <c r="T433" s="55"/>
      <c r="AT433" s="16" t="s">
        <v>140</v>
      </c>
      <c r="AU433" s="16" t="s">
        <v>85</v>
      </c>
    </row>
    <row r="434" spans="2:65" s="1" customFormat="1" ht="24.15" customHeight="1">
      <c r="B434" s="31"/>
      <c r="C434" s="168" t="s">
        <v>544</v>
      </c>
      <c r="D434" s="168" t="s">
        <v>236</v>
      </c>
      <c r="E434" s="169" t="s">
        <v>545</v>
      </c>
      <c r="F434" s="170" t="s">
        <v>546</v>
      </c>
      <c r="G434" s="171" t="s">
        <v>520</v>
      </c>
      <c r="H434" s="172">
        <v>5</v>
      </c>
      <c r="I434" s="173"/>
      <c r="J434" s="174">
        <f>ROUND(I434*H434,2)</f>
        <v>0</v>
      </c>
      <c r="K434" s="170" t="s">
        <v>268</v>
      </c>
      <c r="L434" s="175"/>
      <c r="M434" s="176" t="s">
        <v>1</v>
      </c>
      <c r="N434" s="177" t="s">
        <v>41</v>
      </c>
      <c r="P434" s="140">
        <f>O434*H434</f>
        <v>0</v>
      </c>
      <c r="Q434" s="140">
        <v>0</v>
      </c>
      <c r="R434" s="140">
        <f>Q434*H434</f>
        <v>0</v>
      </c>
      <c r="S434" s="140">
        <v>0</v>
      </c>
      <c r="T434" s="141">
        <f>S434*H434</f>
        <v>0</v>
      </c>
      <c r="AR434" s="142" t="s">
        <v>338</v>
      </c>
      <c r="AT434" s="142" t="s">
        <v>236</v>
      </c>
      <c r="AU434" s="142" t="s">
        <v>85</v>
      </c>
      <c r="AY434" s="16" t="s">
        <v>132</v>
      </c>
      <c r="BE434" s="143">
        <f>IF(N434="základní",J434,0)</f>
        <v>0</v>
      </c>
      <c r="BF434" s="143">
        <f>IF(N434="snížená",J434,0)</f>
        <v>0</v>
      </c>
      <c r="BG434" s="143">
        <f>IF(N434="zákl. přenesená",J434,0)</f>
        <v>0</v>
      </c>
      <c r="BH434" s="143">
        <f>IF(N434="sníž. přenesená",J434,0)</f>
        <v>0</v>
      </c>
      <c r="BI434" s="143">
        <f>IF(N434="nulová",J434,0)</f>
        <v>0</v>
      </c>
      <c r="BJ434" s="16" t="s">
        <v>83</v>
      </c>
      <c r="BK434" s="143">
        <f>ROUND(I434*H434,2)</f>
        <v>0</v>
      </c>
      <c r="BL434" s="16" t="s">
        <v>241</v>
      </c>
      <c r="BM434" s="142" t="s">
        <v>547</v>
      </c>
    </row>
    <row r="435" spans="2:65" s="1" customFormat="1" ht="19.2">
      <c r="B435" s="31"/>
      <c r="D435" s="144" t="s">
        <v>140</v>
      </c>
      <c r="F435" s="145" t="s">
        <v>546</v>
      </c>
      <c r="I435" s="146"/>
      <c r="L435" s="31"/>
      <c r="M435" s="147"/>
      <c r="T435" s="55"/>
      <c r="AT435" s="16" t="s">
        <v>140</v>
      </c>
      <c r="AU435" s="16" t="s">
        <v>85</v>
      </c>
    </row>
    <row r="436" spans="2:65" s="1" customFormat="1" ht="33" customHeight="1">
      <c r="B436" s="31"/>
      <c r="C436" s="168" t="s">
        <v>548</v>
      </c>
      <c r="D436" s="168" t="s">
        <v>236</v>
      </c>
      <c r="E436" s="169" t="s">
        <v>549</v>
      </c>
      <c r="F436" s="170" t="s">
        <v>550</v>
      </c>
      <c r="G436" s="171" t="s">
        <v>520</v>
      </c>
      <c r="H436" s="172">
        <v>5</v>
      </c>
      <c r="I436" s="173"/>
      <c r="J436" s="174">
        <f>ROUND(I436*H436,2)</f>
        <v>0</v>
      </c>
      <c r="K436" s="170" t="s">
        <v>268</v>
      </c>
      <c r="L436" s="175"/>
      <c r="M436" s="176" t="s">
        <v>1</v>
      </c>
      <c r="N436" s="177" t="s">
        <v>41</v>
      </c>
      <c r="P436" s="140">
        <f>O436*H436</f>
        <v>0</v>
      </c>
      <c r="Q436" s="140">
        <v>0</v>
      </c>
      <c r="R436" s="140">
        <f>Q436*H436</f>
        <v>0</v>
      </c>
      <c r="S436" s="140">
        <v>0</v>
      </c>
      <c r="T436" s="141">
        <f>S436*H436</f>
        <v>0</v>
      </c>
      <c r="AR436" s="142" t="s">
        <v>338</v>
      </c>
      <c r="AT436" s="142" t="s">
        <v>236</v>
      </c>
      <c r="AU436" s="142" t="s">
        <v>85</v>
      </c>
      <c r="AY436" s="16" t="s">
        <v>132</v>
      </c>
      <c r="BE436" s="143">
        <f>IF(N436="základní",J436,0)</f>
        <v>0</v>
      </c>
      <c r="BF436" s="143">
        <f>IF(N436="snížená",J436,0)</f>
        <v>0</v>
      </c>
      <c r="BG436" s="143">
        <f>IF(N436="zákl. přenesená",J436,0)</f>
        <v>0</v>
      </c>
      <c r="BH436" s="143">
        <f>IF(N436="sníž. přenesená",J436,0)</f>
        <v>0</v>
      </c>
      <c r="BI436" s="143">
        <f>IF(N436="nulová",J436,0)</f>
        <v>0</v>
      </c>
      <c r="BJ436" s="16" t="s">
        <v>83</v>
      </c>
      <c r="BK436" s="143">
        <f>ROUND(I436*H436,2)</f>
        <v>0</v>
      </c>
      <c r="BL436" s="16" t="s">
        <v>241</v>
      </c>
      <c r="BM436" s="142" t="s">
        <v>551</v>
      </c>
    </row>
    <row r="437" spans="2:65" s="1" customFormat="1" ht="19.2">
      <c r="B437" s="31"/>
      <c r="D437" s="144" t="s">
        <v>140</v>
      </c>
      <c r="F437" s="145" t="s">
        <v>550</v>
      </c>
      <c r="I437" s="146"/>
      <c r="L437" s="31"/>
      <c r="M437" s="147"/>
      <c r="T437" s="55"/>
      <c r="AT437" s="16" t="s">
        <v>140</v>
      </c>
      <c r="AU437" s="16" t="s">
        <v>85</v>
      </c>
    </row>
    <row r="438" spans="2:65" s="1" customFormat="1" ht="33" customHeight="1">
      <c r="B438" s="31"/>
      <c r="C438" s="168" t="s">
        <v>552</v>
      </c>
      <c r="D438" s="168" t="s">
        <v>236</v>
      </c>
      <c r="E438" s="169" t="s">
        <v>553</v>
      </c>
      <c r="F438" s="170" t="s">
        <v>554</v>
      </c>
      <c r="G438" s="171" t="s">
        <v>520</v>
      </c>
      <c r="H438" s="172">
        <v>3</v>
      </c>
      <c r="I438" s="173"/>
      <c r="J438" s="174">
        <f>ROUND(I438*H438,2)</f>
        <v>0</v>
      </c>
      <c r="K438" s="170" t="s">
        <v>268</v>
      </c>
      <c r="L438" s="175"/>
      <c r="M438" s="176" t="s">
        <v>1</v>
      </c>
      <c r="N438" s="177" t="s">
        <v>41</v>
      </c>
      <c r="P438" s="140">
        <f>O438*H438</f>
        <v>0</v>
      </c>
      <c r="Q438" s="140">
        <v>0</v>
      </c>
      <c r="R438" s="140">
        <f>Q438*H438</f>
        <v>0</v>
      </c>
      <c r="S438" s="140">
        <v>0</v>
      </c>
      <c r="T438" s="141">
        <f>S438*H438</f>
        <v>0</v>
      </c>
      <c r="AR438" s="142" t="s">
        <v>338</v>
      </c>
      <c r="AT438" s="142" t="s">
        <v>236</v>
      </c>
      <c r="AU438" s="142" t="s">
        <v>85</v>
      </c>
      <c r="AY438" s="16" t="s">
        <v>132</v>
      </c>
      <c r="BE438" s="143">
        <f>IF(N438="základní",J438,0)</f>
        <v>0</v>
      </c>
      <c r="BF438" s="143">
        <f>IF(N438="snížená",J438,0)</f>
        <v>0</v>
      </c>
      <c r="BG438" s="143">
        <f>IF(N438="zákl. přenesená",J438,0)</f>
        <v>0</v>
      </c>
      <c r="BH438" s="143">
        <f>IF(N438="sníž. přenesená",J438,0)</f>
        <v>0</v>
      </c>
      <c r="BI438" s="143">
        <f>IF(N438="nulová",J438,0)</f>
        <v>0</v>
      </c>
      <c r="BJ438" s="16" t="s">
        <v>83</v>
      </c>
      <c r="BK438" s="143">
        <f>ROUND(I438*H438,2)</f>
        <v>0</v>
      </c>
      <c r="BL438" s="16" t="s">
        <v>241</v>
      </c>
      <c r="BM438" s="142" t="s">
        <v>555</v>
      </c>
    </row>
    <row r="439" spans="2:65" s="1" customFormat="1" ht="19.2">
      <c r="B439" s="31"/>
      <c r="D439" s="144" t="s">
        <v>140</v>
      </c>
      <c r="F439" s="145" t="s">
        <v>554</v>
      </c>
      <c r="I439" s="146"/>
      <c r="L439" s="31"/>
      <c r="M439" s="147"/>
      <c r="T439" s="55"/>
      <c r="AT439" s="16" t="s">
        <v>140</v>
      </c>
      <c r="AU439" s="16" t="s">
        <v>85</v>
      </c>
    </row>
    <row r="440" spans="2:65" s="1" customFormat="1" ht="37.950000000000003" customHeight="1">
      <c r="B440" s="31"/>
      <c r="C440" s="168" t="s">
        <v>556</v>
      </c>
      <c r="D440" s="168" t="s">
        <v>236</v>
      </c>
      <c r="E440" s="169" t="s">
        <v>557</v>
      </c>
      <c r="F440" s="170" t="s">
        <v>558</v>
      </c>
      <c r="G440" s="171" t="s">
        <v>520</v>
      </c>
      <c r="H440" s="172">
        <v>1</v>
      </c>
      <c r="I440" s="173"/>
      <c r="J440" s="174">
        <f>ROUND(I440*H440,2)</f>
        <v>0</v>
      </c>
      <c r="K440" s="170" t="s">
        <v>268</v>
      </c>
      <c r="L440" s="175"/>
      <c r="M440" s="176" t="s">
        <v>1</v>
      </c>
      <c r="N440" s="177" t="s">
        <v>41</v>
      </c>
      <c r="P440" s="140">
        <f>O440*H440</f>
        <v>0</v>
      </c>
      <c r="Q440" s="140">
        <v>0</v>
      </c>
      <c r="R440" s="140">
        <f>Q440*H440</f>
        <v>0</v>
      </c>
      <c r="S440" s="140">
        <v>0</v>
      </c>
      <c r="T440" s="141">
        <f>S440*H440</f>
        <v>0</v>
      </c>
      <c r="AR440" s="142" t="s">
        <v>338</v>
      </c>
      <c r="AT440" s="142" t="s">
        <v>236</v>
      </c>
      <c r="AU440" s="142" t="s">
        <v>85</v>
      </c>
      <c r="AY440" s="16" t="s">
        <v>132</v>
      </c>
      <c r="BE440" s="143">
        <f>IF(N440="základní",J440,0)</f>
        <v>0</v>
      </c>
      <c r="BF440" s="143">
        <f>IF(N440="snížená",J440,0)</f>
        <v>0</v>
      </c>
      <c r="BG440" s="143">
        <f>IF(N440="zákl. přenesená",J440,0)</f>
        <v>0</v>
      </c>
      <c r="BH440" s="143">
        <f>IF(N440="sníž. přenesená",J440,0)</f>
        <v>0</v>
      </c>
      <c r="BI440" s="143">
        <f>IF(N440="nulová",J440,0)</f>
        <v>0</v>
      </c>
      <c r="BJ440" s="16" t="s">
        <v>83</v>
      </c>
      <c r="BK440" s="143">
        <f>ROUND(I440*H440,2)</f>
        <v>0</v>
      </c>
      <c r="BL440" s="16" t="s">
        <v>241</v>
      </c>
      <c r="BM440" s="142" t="s">
        <v>559</v>
      </c>
    </row>
    <row r="441" spans="2:65" s="1" customFormat="1" ht="19.2">
      <c r="B441" s="31"/>
      <c r="D441" s="144" t="s">
        <v>140</v>
      </c>
      <c r="F441" s="145" t="s">
        <v>558</v>
      </c>
      <c r="I441" s="146"/>
      <c r="L441" s="31"/>
      <c r="M441" s="147"/>
      <c r="T441" s="55"/>
      <c r="AT441" s="16" t="s">
        <v>140</v>
      </c>
      <c r="AU441" s="16" t="s">
        <v>85</v>
      </c>
    </row>
    <row r="442" spans="2:65" s="1" customFormat="1" ht="24.15" customHeight="1">
      <c r="B442" s="31"/>
      <c r="C442" s="131" t="s">
        <v>560</v>
      </c>
      <c r="D442" s="131" t="s">
        <v>135</v>
      </c>
      <c r="E442" s="132" t="s">
        <v>561</v>
      </c>
      <c r="F442" s="133" t="s">
        <v>562</v>
      </c>
      <c r="G442" s="134" t="s">
        <v>520</v>
      </c>
      <c r="H442" s="135">
        <v>4</v>
      </c>
      <c r="I442" s="136"/>
      <c r="J442" s="137">
        <f>ROUND(I442*H442,2)</f>
        <v>0</v>
      </c>
      <c r="K442" s="133" t="s">
        <v>151</v>
      </c>
      <c r="L442" s="31"/>
      <c r="M442" s="138" t="s">
        <v>1</v>
      </c>
      <c r="N442" s="139" t="s">
        <v>41</v>
      </c>
      <c r="P442" s="140">
        <f>O442*H442</f>
        <v>0</v>
      </c>
      <c r="Q442" s="140">
        <v>0</v>
      </c>
      <c r="R442" s="140">
        <f>Q442*H442</f>
        <v>0</v>
      </c>
      <c r="S442" s="140">
        <v>0</v>
      </c>
      <c r="T442" s="141">
        <f>S442*H442</f>
        <v>0</v>
      </c>
      <c r="AR442" s="142" t="s">
        <v>241</v>
      </c>
      <c r="AT442" s="142" t="s">
        <v>135</v>
      </c>
      <c r="AU442" s="142" t="s">
        <v>85</v>
      </c>
      <c r="AY442" s="16" t="s">
        <v>132</v>
      </c>
      <c r="BE442" s="143">
        <f>IF(N442="základní",J442,0)</f>
        <v>0</v>
      </c>
      <c r="BF442" s="143">
        <f>IF(N442="snížená",J442,0)</f>
        <v>0</v>
      </c>
      <c r="BG442" s="143">
        <f>IF(N442="zákl. přenesená",J442,0)</f>
        <v>0</v>
      </c>
      <c r="BH442" s="143">
        <f>IF(N442="sníž. přenesená",J442,0)</f>
        <v>0</v>
      </c>
      <c r="BI442" s="143">
        <f>IF(N442="nulová",J442,0)</f>
        <v>0</v>
      </c>
      <c r="BJ442" s="16" t="s">
        <v>83</v>
      </c>
      <c r="BK442" s="143">
        <f>ROUND(I442*H442,2)</f>
        <v>0</v>
      </c>
      <c r="BL442" s="16" t="s">
        <v>241</v>
      </c>
      <c r="BM442" s="142" t="s">
        <v>563</v>
      </c>
    </row>
    <row r="443" spans="2:65" s="1" customFormat="1" ht="28.8">
      <c r="B443" s="31"/>
      <c r="D443" s="144" t="s">
        <v>140</v>
      </c>
      <c r="F443" s="145" t="s">
        <v>564</v>
      </c>
      <c r="I443" s="146"/>
      <c r="L443" s="31"/>
      <c r="M443" s="147"/>
      <c r="T443" s="55"/>
      <c r="AT443" s="16" t="s">
        <v>140</v>
      </c>
      <c r="AU443" s="16" t="s">
        <v>85</v>
      </c>
    </row>
    <row r="444" spans="2:65" s="13" customFormat="1">
      <c r="B444" s="154"/>
      <c r="D444" s="144" t="s">
        <v>141</v>
      </c>
      <c r="E444" s="155" t="s">
        <v>1</v>
      </c>
      <c r="F444" s="156" t="s">
        <v>131</v>
      </c>
      <c r="H444" s="157">
        <v>4</v>
      </c>
      <c r="I444" s="158"/>
      <c r="L444" s="154"/>
      <c r="M444" s="159"/>
      <c r="T444" s="160"/>
      <c r="AT444" s="155" t="s">
        <v>141</v>
      </c>
      <c r="AU444" s="155" t="s">
        <v>85</v>
      </c>
      <c r="AV444" s="13" t="s">
        <v>85</v>
      </c>
      <c r="AW444" s="13" t="s">
        <v>32</v>
      </c>
      <c r="AX444" s="13" t="s">
        <v>76</v>
      </c>
      <c r="AY444" s="155" t="s">
        <v>132</v>
      </c>
    </row>
    <row r="445" spans="2:65" s="14" customFormat="1">
      <c r="B445" s="161"/>
      <c r="D445" s="144" t="s">
        <v>141</v>
      </c>
      <c r="E445" s="162" t="s">
        <v>1</v>
      </c>
      <c r="F445" s="163" t="s">
        <v>144</v>
      </c>
      <c r="H445" s="164">
        <v>4</v>
      </c>
      <c r="I445" s="165"/>
      <c r="L445" s="161"/>
      <c r="M445" s="166"/>
      <c r="T445" s="167"/>
      <c r="AT445" s="162" t="s">
        <v>141</v>
      </c>
      <c r="AU445" s="162" t="s">
        <v>85</v>
      </c>
      <c r="AV445" s="14" t="s">
        <v>131</v>
      </c>
      <c r="AW445" s="14" t="s">
        <v>32</v>
      </c>
      <c r="AX445" s="14" t="s">
        <v>83</v>
      </c>
      <c r="AY445" s="162" t="s">
        <v>132</v>
      </c>
    </row>
    <row r="446" spans="2:65" s="1" customFormat="1" ht="24.15" customHeight="1">
      <c r="B446" s="31"/>
      <c r="C446" s="168" t="s">
        <v>565</v>
      </c>
      <c r="D446" s="168" t="s">
        <v>236</v>
      </c>
      <c r="E446" s="169" t="s">
        <v>566</v>
      </c>
      <c r="F446" s="170" t="s">
        <v>567</v>
      </c>
      <c r="G446" s="171" t="s">
        <v>520</v>
      </c>
      <c r="H446" s="172">
        <v>4</v>
      </c>
      <c r="I446" s="173"/>
      <c r="J446" s="174">
        <f>ROUND(I446*H446,2)</f>
        <v>0</v>
      </c>
      <c r="K446" s="170" t="s">
        <v>268</v>
      </c>
      <c r="L446" s="175"/>
      <c r="M446" s="176" t="s">
        <v>1</v>
      </c>
      <c r="N446" s="177" t="s">
        <v>41</v>
      </c>
      <c r="P446" s="140">
        <f>O446*H446</f>
        <v>0</v>
      </c>
      <c r="Q446" s="140">
        <v>0</v>
      </c>
      <c r="R446" s="140">
        <f>Q446*H446</f>
        <v>0</v>
      </c>
      <c r="S446" s="140">
        <v>0</v>
      </c>
      <c r="T446" s="141">
        <f>S446*H446</f>
        <v>0</v>
      </c>
      <c r="AR446" s="142" t="s">
        <v>338</v>
      </c>
      <c r="AT446" s="142" t="s">
        <v>236</v>
      </c>
      <c r="AU446" s="142" t="s">
        <v>85</v>
      </c>
      <c r="AY446" s="16" t="s">
        <v>132</v>
      </c>
      <c r="BE446" s="143">
        <f>IF(N446="základní",J446,0)</f>
        <v>0</v>
      </c>
      <c r="BF446" s="143">
        <f>IF(N446="snížená",J446,0)</f>
        <v>0</v>
      </c>
      <c r="BG446" s="143">
        <f>IF(N446="zákl. přenesená",J446,0)</f>
        <v>0</v>
      </c>
      <c r="BH446" s="143">
        <f>IF(N446="sníž. přenesená",J446,0)</f>
        <v>0</v>
      </c>
      <c r="BI446" s="143">
        <f>IF(N446="nulová",J446,0)</f>
        <v>0</v>
      </c>
      <c r="BJ446" s="16" t="s">
        <v>83</v>
      </c>
      <c r="BK446" s="143">
        <f>ROUND(I446*H446,2)</f>
        <v>0</v>
      </c>
      <c r="BL446" s="16" t="s">
        <v>241</v>
      </c>
      <c r="BM446" s="142" t="s">
        <v>568</v>
      </c>
    </row>
    <row r="447" spans="2:65" s="1" customFormat="1" ht="19.2">
      <c r="B447" s="31"/>
      <c r="D447" s="144" t="s">
        <v>140</v>
      </c>
      <c r="F447" s="145" t="s">
        <v>567</v>
      </c>
      <c r="I447" s="146"/>
      <c r="L447" s="31"/>
      <c r="M447" s="147"/>
      <c r="T447" s="55"/>
      <c r="AT447" s="16" t="s">
        <v>140</v>
      </c>
      <c r="AU447" s="16" t="s">
        <v>85</v>
      </c>
    </row>
    <row r="448" spans="2:65" s="1" customFormat="1" ht="24.15" customHeight="1">
      <c r="B448" s="31"/>
      <c r="C448" s="131" t="s">
        <v>569</v>
      </c>
      <c r="D448" s="131" t="s">
        <v>135</v>
      </c>
      <c r="E448" s="132" t="s">
        <v>570</v>
      </c>
      <c r="F448" s="133" t="s">
        <v>571</v>
      </c>
      <c r="G448" s="134" t="s">
        <v>520</v>
      </c>
      <c r="H448" s="135">
        <v>2</v>
      </c>
      <c r="I448" s="136"/>
      <c r="J448" s="137">
        <f>ROUND(I448*H448,2)</f>
        <v>0</v>
      </c>
      <c r="K448" s="133" t="s">
        <v>151</v>
      </c>
      <c r="L448" s="31"/>
      <c r="M448" s="138" t="s">
        <v>1</v>
      </c>
      <c r="N448" s="139" t="s">
        <v>41</v>
      </c>
      <c r="P448" s="140">
        <f>O448*H448</f>
        <v>0</v>
      </c>
      <c r="Q448" s="140">
        <v>0</v>
      </c>
      <c r="R448" s="140">
        <f>Q448*H448</f>
        <v>0</v>
      </c>
      <c r="S448" s="140">
        <v>0</v>
      </c>
      <c r="T448" s="141">
        <f>S448*H448</f>
        <v>0</v>
      </c>
      <c r="AR448" s="142" t="s">
        <v>241</v>
      </c>
      <c r="AT448" s="142" t="s">
        <v>135</v>
      </c>
      <c r="AU448" s="142" t="s">
        <v>85</v>
      </c>
      <c r="AY448" s="16" t="s">
        <v>132</v>
      </c>
      <c r="BE448" s="143">
        <f>IF(N448="základní",J448,0)</f>
        <v>0</v>
      </c>
      <c r="BF448" s="143">
        <f>IF(N448="snížená",J448,0)</f>
        <v>0</v>
      </c>
      <c r="BG448" s="143">
        <f>IF(N448="zákl. přenesená",J448,0)</f>
        <v>0</v>
      </c>
      <c r="BH448" s="143">
        <f>IF(N448="sníž. přenesená",J448,0)</f>
        <v>0</v>
      </c>
      <c r="BI448" s="143">
        <f>IF(N448="nulová",J448,0)</f>
        <v>0</v>
      </c>
      <c r="BJ448" s="16" t="s">
        <v>83</v>
      </c>
      <c r="BK448" s="143">
        <f>ROUND(I448*H448,2)</f>
        <v>0</v>
      </c>
      <c r="BL448" s="16" t="s">
        <v>241</v>
      </c>
      <c r="BM448" s="142" t="s">
        <v>572</v>
      </c>
    </row>
    <row r="449" spans="2:65" s="1" customFormat="1" ht="28.8">
      <c r="B449" s="31"/>
      <c r="D449" s="144" t="s">
        <v>140</v>
      </c>
      <c r="F449" s="145" t="s">
        <v>573</v>
      </c>
      <c r="I449" s="146"/>
      <c r="L449" s="31"/>
      <c r="M449" s="147"/>
      <c r="T449" s="55"/>
      <c r="AT449" s="16" t="s">
        <v>140</v>
      </c>
      <c r="AU449" s="16" t="s">
        <v>85</v>
      </c>
    </row>
    <row r="450" spans="2:65" s="1" customFormat="1" ht="33" customHeight="1">
      <c r="B450" s="31"/>
      <c r="C450" s="168" t="s">
        <v>574</v>
      </c>
      <c r="D450" s="168" t="s">
        <v>236</v>
      </c>
      <c r="E450" s="169" t="s">
        <v>575</v>
      </c>
      <c r="F450" s="170" t="s">
        <v>576</v>
      </c>
      <c r="G450" s="171" t="s">
        <v>520</v>
      </c>
      <c r="H450" s="172">
        <v>2</v>
      </c>
      <c r="I450" s="173"/>
      <c r="J450" s="174">
        <f>ROUND(I450*H450,2)</f>
        <v>0</v>
      </c>
      <c r="K450" s="170" t="s">
        <v>268</v>
      </c>
      <c r="L450" s="175"/>
      <c r="M450" s="176" t="s">
        <v>1</v>
      </c>
      <c r="N450" s="177" t="s">
        <v>41</v>
      </c>
      <c r="P450" s="140">
        <f>O450*H450</f>
        <v>0</v>
      </c>
      <c r="Q450" s="140">
        <v>0</v>
      </c>
      <c r="R450" s="140">
        <f>Q450*H450</f>
        <v>0</v>
      </c>
      <c r="S450" s="140">
        <v>0</v>
      </c>
      <c r="T450" s="141">
        <f>S450*H450</f>
        <v>0</v>
      </c>
      <c r="AR450" s="142" t="s">
        <v>338</v>
      </c>
      <c r="AT450" s="142" t="s">
        <v>236</v>
      </c>
      <c r="AU450" s="142" t="s">
        <v>85</v>
      </c>
      <c r="AY450" s="16" t="s">
        <v>132</v>
      </c>
      <c r="BE450" s="143">
        <f>IF(N450="základní",J450,0)</f>
        <v>0</v>
      </c>
      <c r="BF450" s="143">
        <f>IF(N450="snížená",J450,0)</f>
        <v>0</v>
      </c>
      <c r="BG450" s="143">
        <f>IF(N450="zákl. přenesená",J450,0)</f>
        <v>0</v>
      </c>
      <c r="BH450" s="143">
        <f>IF(N450="sníž. přenesená",J450,0)</f>
        <v>0</v>
      </c>
      <c r="BI450" s="143">
        <f>IF(N450="nulová",J450,0)</f>
        <v>0</v>
      </c>
      <c r="BJ450" s="16" t="s">
        <v>83</v>
      </c>
      <c r="BK450" s="143">
        <f>ROUND(I450*H450,2)</f>
        <v>0</v>
      </c>
      <c r="BL450" s="16" t="s">
        <v>241</v>
      </c>
      <c r="BM450" s="142" t="s">
        <v>577</v>
      </c>
    </row>
    <row r="451" spans="2:65" s="1" customFormat="1" ht="19.2">
      <c r="B451" s="31"/>
      <c r="D451" s="144" t="s">
        <v>140</v>
      </c>
      <c r="F451" s="145" t="s">
        <v>576</v>
      </c>
      <c r="I451" s="146"/>
      <c r="L451" s="31"/>
      <c r="M451" s="147"/>
      <c r="T451" s="55"/>
      <c r="AT451" s="16" t="s">
        <v>140</v>
      </c>
      <c r="AU451" s="16" t="s">
        <v>85</v>
      </c>
    </row>
    <row r="452" spans="2:65" s="1" customFormat="1" ht="24.15" customHeight="1">
      <c r="B452" s="31"/>
      <c r="C452" s="131" t="s">
        <v>578</v>
      </c>
      <c r="D452" s="131" t="s">
        <v>135</v>
      </c>
      <c r="E452" s="132" t="s">
        <v>579</v>
      </c>
      <c r="F452" s="133" t="s">
        <v>580</v>
      </c>
      <c r="G452" s="134" t="s">
        <v>520</v>
      </c>
      <c r="H452" s="135">
        <v>1</v>
      </c>
      <c r="I452" s="136"/>
      <c r="J452" s="137">
        <f>ROUND(I452*H452,2)</f>
        <v>0</v>
      </c>
      <c r="K452" s="133" t="s">
        <v>151</v>
      </c>
      <c r="L452" s="31"/>
      <c r="M452" s="138" t="s">
        <v>1</v>
      </c>
      <c r="N452" s="139" t="s">
        <v>41</v>
      </c>
      <c r="P452" s="140">
        <f>O452*H452</f>
        <v>0</v>
      </c>
      <c r="Q452" s="140">
        <v>0</v>
      </c>
      <c r="R452" s="140">
        <f>Q452*H452</f>
        <v>0</v>
      </c>
      <c r="S452" s="140">
        <v>0</v>
      </c>
      <c r="T452" s="141">
        <f>S452*H452</f>
        <v>0</v>
      </c>
      <c r="AR452" s="142" t="s">
        <v>241</v>
      </c>
      <c r="AT452" s="142" t="s">
        <v>135</v>
      </c>
      <c r="AU452" s="142" t="s">
        <v>85</v>
      </c>
      <c r="AY452" s="16" t="s">
        <v>132</v>
      </c>
      <c r="BE452" s="143">
        <f>IF(N452="základní",J452,0)</f>
        <v>0</v>
      </c>
      <c r="BF452" s="143">
        <f>IF(N452="snížená",J452,0)</f>
        <v>0</v>
      </c>
      <c r="BG452" s="143">
        <f>IF(N452="zákl. přenesená",J452,0)</f>
        <v>0</v>
      </c>
      <c r="BH452" s="143">
        <f>IF(N452="sníž. přenesená",J452,0)</f>
        <v>0</v>
      </c>
      <c r="BI452" s="143">
        <f>IF(N452="nulová",J452,0)</f>
        <v>0</v>
      </c>
      <c r="BJ452" s="16" t="s">
        <v>83</v>
      </c>
      <c r="BK452" s="143">
        <f>ROUND(I452*H452,2)</f>
        <v>0</v>
      </c>
      <c r="BL452" s="16" t="s">
        <v>241</v>
      </c>
      <c r="BM452" s="142" t="s">
        <v>581</v>
      </c>
    </row>
    <row r="453" spans="2:65" s="1" customFormat="1" ht="28.8">
      <c r="B453" s="31"/>
      <c r="D453" s="144" t="s">
        <v>140</v>
      </c>
      <c r="F453" s="145" t="s">
        <v>582</v>
      </c>
      <c r="I453" s="146"/>
      <c r="L453" s="31"/>
      <c r="M453" s="147"/>
      <c r="T453" s="55"/>
      <c r="AT453" s="16" t="s">
        <v>140</v>
      </c>
      <c r="AU453" s="16" t="s">
        <v>85</v>
      </c>
    </row>
    <row r="454" spans="2:65" s="1" customFormat="1" ht="24.15" customHeight="1">
      <c r="B454" s="31"/>
      <c r="C454" s="168" t="s">
        <v>583</v>
      </c>
      <c r="D454" s="168" t="s">
        <v>236</v>
      </c>
      <c r="E454" s="169" t="s">
        <v>584</v>
      </c>
      <c r="F454" s="170" t="s">
        <v>585</v>
      </c>
      <c r="G454" s="171" t="s">
        <v>520</v>
      </c>
      <c r="H454" s="172">
        <v>1</v>
      </c>
      <c r="I454" s="173"/>
      <c r="J454" s="174">
        <f>ROUND(I454*H454,2)</f>
        <v>0</v>
      </c>
      <c r="K454" s="170" t="s">
        <v>268</v>
      </c>
      <c r="L454" s="175"/>
      <c r="M454" s="176" t="s">
        <v>1</v>
      </c>
      <c r="N454" s="177" t="s">
        <v>41</v>
      </c>
      <c r="P454" s="140">
        <f>O454*H454</f>
        <v>0</v>
      </c>
      <c r="Q454" s="140">
        <v>0</v>
      </c>
      <c r="R454" s="140">
        <f>Q454*H454</f>
        <v>0</v>
      </c>
      <c r="S454" s="140">
        <v>0</v>
      </c>
      <c r="T454" s="141">
        <f>S454*H454</f>
        <v>0</v>
      </c>
      <c r="AR454" s="142" t="s">
        <v>338</v>
      </c>
      <c r="AT454" s="142" t="s">
        <v>236</v>
      </c>
      <c r="AU454" s="142" t="s">
        <v>85</v>
      </c>
      <c r="AY454" s="16" t="s">
        <v>132</v>
      </c>
      <c r="BE454" s="143">
        <f>IF(N454="základní",J454,0)</f>
        <v>0</v>
      </c>
      <c r="BF454" s="143">
        <f>IF(N454="snížená",J454,0)</f>
        <v>0</v>
      </c>
      <c r="BG454" s="143">
        <f>IF(N454="zákl. přenesená",J454,0)</f>
        <v>0</v>
      </c>
      <c r="BH454" s="143">
        <f>IF(N454="sníž. přenesená",J454,0)</f>
        <v>0</v>
      </c>
      <c r="BI454" s="143">
        <f>IF(N454="nulová",J454,0)</f>
        <v>0</v>
      </c>
      <c r="BJ454" s="16" t="s">
        <v>83</v>
      </c>
      <c r="BK454" s="143">
        <f>ROUND(I454*H454,2)</f>
        <v>0</v>
      </c>
      <c r="BL454" s="16" t="s">
        <v>241</v>
      </c>
      <c r="BM454" s="142" t="s">
        <v>586</v>
      </c>
    </row>
    <row r="455" spans="2:65" s="1" customFormat="1" ht="19.2">
      <c r="B455" s="31"/>
      <c r="D455" s="144" t="s">
        <v>140</v>
      </c>
      <c r="F455" s="145" t="s">
        <v>585</v>
      </c>
      <c r="I455" s="146"/>
      <c r="L455" s="31"/>
      <c r="M455" s="147"/>
      <c r="T455" s="55"/>
      <c r="AT455" s="16" t="s">
        <v>140</v>
      </c>
      <c r="AU455" s="16" t="s">
        <v>85</v>
      </c>
    </row>
    <row r="456" spans="2:65" s="1" customFormat="1" ht="24.15" customHeight="1">
      <c r="B456" s="31"/>
      <c r="C456" s="131" t="s">
        <v>587</v>
      </c>
      <c r="D456" s="131" t="s">
        <v>135</v>
      </c>
      <c r="E456" s="132" t="s">
        <v>588</v>
      </c>
      <c r="F456" s="133" t="s">
        <v>589</v>
      </c>
      <c r="G456" s="134" t="s">
        <v>503</v>
      </c>
      <c r="H456" s="135">
        <v>44.05</v>
      </c>
      <c r="I456" s="136"/>
      <c r="J456" s="137">
        <f>ROUND(I456*H456,2)</f>
        <v>0</v>
      </c>
      <c r="K456" s="133" t="s">
        <v>151</v>
      </c>
      <c r="L456" s="31"/>
      <c r="M456" s="138" t="s">
        <v>1</v>
      </c>
      <c r="N456" s="139" t="s">
        <v>41</v>
      </c>
      <c r="P456" s="140">
        <f>O456*H456</f>
        <v>0</v>
      </c>
      <c r="Q456" s="140">
        <v>0</v>
      </c>
      <c r="R456" s="140">
        <f>Q456*H456</f>
        <v>0</v>
      </c>
      <c r="S456" s="140">
        <v>2E-3</v>
      </c>
      <c r="T456" s="141">
        <f>S456*H456</f>
        <v>8.8099999999999998E-2</v>
      </c>
      <c r="AR456" s="142" t="s">
        <v>241</v>
      </c>
      <c r="AT456" s="142" t="s">
        <v>135</v>
      </c>
      <c r="AU456" s="142" t="s">
        <v>85</v>
      </c>
      <c r="AY456" s="16" t="s">
        <v>132</v>
      </c>
      <c r="BE456" s="143">
        <f>IF(N456="základní",J456,0)</f>
        <v>0</v>
      </c>
      <c r="BF456" s="143">
        <f>IF(N456="snížená",J456,0)</f>
        <v>0</v>
      </c>
      <c r="BG456" s="143">
        <f>IF(N456="zákl. přenesená",J456,0)</f>
        <v>0</v>
      </c>
      <c r="BH456" s="143">
        <f>IF(N456="sníž. přenesená",J456,0)</f>
        <v>0</v>
      </c>
      <c r="BI456" s="143">
        <f>IF(N456="nulová",J456,0)</f>
        <v>0</v>
      </c>
      <c r="BJ456" s="16" t="s">
        <v>83</v>
      </c>
      <c r="BK456" s="143">
        <f>ROUND(I456*H456,2)</f>
        <v>0</v>
      </c>
      <c r="BL456" s="16" t="s">
        <v>241</v>
      </c>
      <c r="BM456" s="142" t="s">
        <v>590</v>
      </c>
    </row>
    <row r="457" spans="2:65" s="1" customFormat="1">
      <c r="B457" s="31"/>
      <c r="D457" s="144" t="s">
        <v>140</v>
      </c>
      <c r="F457" s="145" t="s">
        <v>591</v>
      </c>
      <c r="I457" s="146"/>
      <c r="L457" s="31"/>
      <c r="M457" s="147"/>
      <c r="T457" s="55"/>
      <c r="AT457" s="16" t="s">
        <v>140</v>
      </c>
      <c r="AU457" s="16" t="s">
        <v>85</v>
      </c>
    </row>
    <row r="458" spans="2:65" s="12" customFormat="1">
      <c r="B458" s="148"/>
      <c r="D458" s="144" t="s">
        <v>141</v>
      </c>
      <c r="E458" s="149" t="s">
        <v>1</v>
      </c>
      <c r="F458" s="150" t="s">
        <v>349</v>
      </c>
      <c r="H458" s="149" t="s">
        <v>1</v>
      </c>
      <c r="I458" s="151"/>
      <c r="L458" s="148"/>
      <c r="M458" s="152"/>
      <c r="T458" s="153"/>
      <c r="AT458" s="149" t="s">
        <v>141</v>
      </c>
      <c r="AU458" s="149" t="s">
        <v>85</v>
      </c>
      <c r="AV458" s="12" t="s">
        <v>83</v>
      </c>
      <c r="AW458" s="12" t="s">
        <v>32</v>
      </c>
      <c r="AX458" s="12" t="s">
        <v>76</v>
      </c>
      <c r="AY458" s="149" t="s">
        <v>132</v>
      </c>
    </row>
    <row r="459" spans="2:65" s="13" customFormat="1">
      <c r="B459" s="154"/>
      <c r="D459" s="144" t="s">
        <v>141</v>
      </c>
      <c r="E459" s="155" t="s">
        <v>1</v>
      </c>
      <c r="F459" s="156" t="s">
        <v>506</v>
      </c>
      <c r="H459" s="157">
        <v>44.05</v>
      </c>
      <c r="I459" s="158"/>
      <c r="L459" s="154"/>
      <c r="M459" s="159"/>
      <c r="T459" s="160"/>
      <c r="AT459" s="155" t="s">
        <v>141</v>
      </c>
      <c r="AU459" s="155" t="s">
        <v>85</v>
      </c>
      <c r="AV459" s="13" t="s">
        <v>85</v>
      </c>
      <c r="AW459" s="13" t="s">
        <v>32</v>
      </c>
      <c r="AX459" s="13" t="s">
        <v>76</v>
      </c>
      <c r="AY459" s="155" t="s">
        <v>132</v>
      </c>
    </row>
    <row r="460" spans="2:65" s="14" customFormat="1">
      <c r="B460" s="161"/>
      <c r="D460" s="144" t="s">
        <v>141</v>
      </c>
      <c r="E460" s="162" t="s">
        <v>1</v>
      </c>
      <c r="F460" s="163" t="s">
        <v>144</v>
      </c>
      <c r="H460" s="164">
        <v>44.05</v>
      </c>
      <c r="I460" s="165"/>
      <c r="L460" s="161"/>
      <c r="M460" s="166"/>
      <c r="T460" s="167"/>
      <c r="AT460" s="162" t="s">
        <v>141</v>
      </c>
      <c r="AU460" s="162" t="s">
        <v>85</v>
      </c>
      <c r="AV460" s="14" t="s">
        <v>131</v>
      </c>
      <c r="AW460" s="14" t="s">
        <v>32</v>
      </c>
      <c r="AX460" s="14" t="s">
        <v>83</v>
      </c>
      <c r="AY460" s="162" t="s">
        <v>132</v>
      </c>
    </row>
    <row r="461" spans="2:65" s="1" customFormat="1" ht="24.15" customHeight="1">
      <c r="B461" s="31"/>
      <c r="C461" s="131" t="s">
        <v>592</v>
      </c>
      <c r="D461" s="131" t="s">
        <v>135</v>
      </c>
      <c r="E461" s="132" t="s">
        <v>593</v>
      </c>
      <c r="F461" s="133" t="s">
        <v>594</v>
      </c>
      <c r="G461" s="134" t="s">
        <v>503</v>
      </c>
      <c r="H461" s="135">
        <v>37.65</v>
      </c>
      <c r="I461" s="136"/>
      <c r="J461" s="137">
        <f>ROUND(I461*H461,2)</f>
        <v>0</v>
      </c>
      <c r="K461" s="133" t="s">
        <v>151</v>
      </c>
      <c r="L461" s="31"/>
      <c r="M461" s="138" t="s">
        <v>1</v>
      </c>
      <c r="N461" s="139" t="s">
        <v>41</v>
      </c>
      <c r="P461" s="140">
        <f>O461*H461</f>
        <v>0</v>
      </c>
      <c r="Q461" s="140">
        <v>0</v>
      </c>
      <c r="R461" s="140">
        <f>Q461*H461</f>
        <v>0</v>
      </c>
      <c r="S461" s="140">
        <v>0</v>
      </c>
      <c r="T461" s="141">
        <f>S461*H461</f>
        <v>0</v>
      </c>
      <c r="AR461" s="142" t="s">
        <v>241</v>
      </c>
      <c r="AT461" s="142" t="s">
        <v>135</v>
      </c>
      <c r="AU461" s="142" t="s">
        <v>85</v>
      </c>
      <c r="AY461" s="16" t="s">
        <v>132</v>
      </c>
      <c r="BE461" s="143">
        <f>IF(N461="základní",J461,0)</f>
        <v>0</v>
      </c>
      <c r="BF461" s="143">
        <f>IF(N461="snížená",J461,0)</f>
        <v>0</v>
      </c>
      <c r="BG461" s="143">
        <f>IF(N461="zákl. přenesená",J461,0)</f>
        <v>0</v>
      </c>
      <c r="BH461" s="143">
        <f>IF(N461="sníž. přenesená",J461,0)</f>
        <v>0</v>
      </c>
      <c r="BI461" s="143">
        <f>IF(N461="nulová",J461,0)</f>
        <v>0</v>
      </c>
      <c r="BJ461" s="16" t="s">
        <v>83</v>
      </c>
      <c r="BK461" s="143">
        <f>ROUND(I461*H461,2)</f>
        <v>0</v>
      </c>
      <c r="BL461" s="16" t="s">
        <v>241</v>
      </c>
      <c r="BM461" s="142" t="s">
        <v>595</v>
      </c>
    </row>
    <row r="462" spans="2:65" s="1" customFormat="1" ht="19.2">
      <c r="B462" s="31"/>
      <c r="D462" s="144" t="s">
        <v>140</v>
      </c>
      <c r="F462" s="145" t="s">
        <v>596</v>
      </c>
      <c r="I462" s="146"/>
      <c r="L462" s="31"/>
      <c r="M462" s="147"/>
      <c r="T462" s="55"/>
      <c r="AT462" s="16" t="s">
        <v>140</v>
      </c>
      <c r="AU462" s="16" t="s">
        <v>85</v>
      </c>
    </row>
    <row r="463" spans="2:65" s="12" customFormat="1">
      <c r="B463" s="148"/>
      <c r="D463" s="144" t="s">
        <v>141</v>
      </c>
      <c r="E463" s="149" t="s">
        <v>1</v>
      </c>
      <c r="F463" s="150" t="s">
        <v>597</v>
      </c>
      <c r="H463" s="149" t="s">
        <v>1</v>
      </c>
      <c r="I463" s="151"/>
      <c r="L463" s="148"/>
      <c r="M463" s="152"/>
      <c r="T463" s="153"/>
      <c r="AT463" s="149" t="s">
        <v>141</v>
      </c>
      <c r="AU463" s="149" t="s">
        <v>85</v>
      </c>
      <c r="AV463" s="12" t="s">
        <v>83</v>
      </c>
      <c r="AW463" s="12" t="s">
        <v>32</v>
      </c>
      <c r="AX463" s="12" t="s">
        <v>76</v>
      </c>
      <c r="AY463" s="149" t="s">
        <v>132</v>
      </c>
    </row>
    <row r="464" spans="2:65" s="13" customFormat="1">
      <c r="B464" s="154"/>
      <c r="D464" s="144" t="s">
        <v>141</v>
      </c>
      <c r="E464" s="155" t="s">
        <v>1</v>
      </c>
      <c r="F464" s="156" t="s">
        <v>598</v>
      </c>
      <c r="H464" s="157">
        <v>37.65</v>
      </c>
      <c r="I464" s="158"/>
      <c r="L464" s="154"/>
      <c r="M464" s="159"/>
      <c r="T464" s="160"/>
      <c r="AT464" s="155" t="s">
        <v>141</v>
      </c>
      <c r="AU464" s="155" t="s">
        <v>85</v>
      </c>
      <c r="AV464" s="13" t="s">
        <v>85</v>
      </c>
      <c r="AW464" s="13" t="s">
        <v>32</v>
      </c>
      <c r="AX464" s="13" t="s">
        <v>76</v>
      </c>
      <c r="AY464" s="155" t="s">
        <v>132</v>
      </c>
    </row>
    <row r="465" spans="2:65" s="14" customFormat="1">
      <c r="B465" s="161"/>
      <c r="D465" s="144" t="s">
        <v>141</v>
      </c>
      <c r="E465" s="162" t="s">
        <v>1</v>
      </c>
      <c r="F465" s="163" t="s">
        <v>144</v>
      </c>
      <c r="H465" s="164">
        <v>37.65</v>
      </c>
      <c r="I465" s="165"/>
      <c r="L465" s="161"/>
      <c r="M465" s="166"/>
      <c r="T465" s="167"/>
      <c r="AT465" s="162" t="s">
        <v>141</v>
      </c>
      <c r="AU465" s="162" t="s">
        <v>85</v>
      </c>
      <c r="AV465" s="14" t="s">
        <v>131</v>
      </c>
      <c r="AW465" s="14" t="s">
        <v>32</v>
      </c>
      <c r="AX465" s="14" t="s">
        <v>83</v>
      </c>
      <c r="AY465" s="162" t="s">
        <v>132</v>
      </c>
    </row>
    <row r="466" spans="2:65" s="1" customFormat="1" ht="24.15" customHeight="1">
      <c r="B466" s="31"/>
      <c r="C466" s="168" t="s">
        <v>599</v>
      </c>
      <c r="D466" s="168" t="s">
        <v>236</v>
      </c>
      <c r="E466" s="169" t="s">
        <v>600</v>
      </c>
      <c r="F466" s="170" t="s">
        <v>601</v>
      </c>
      <c r="G466" s="171" t="s">
        <v>503</v>
      </c>
      <c r="H466" s="172">
        <v>37.65</v>
      </c>
      <c r="I466" s="173"/>
      <c r="J466" s="174">
        <f>ROUND(I466*H466,2)</f>
        <v>0</v>
      </c>
      <c r="K466" s="170" t="s">
        <v>268</v>
      </c>
      <c r="L466" s="175"/>
      <c r="M466" s="176" t="s">
        <v>1</v>
      </c>
      <c r="N466" s="177" t="s">
        <v>41</v>
      </c>
      <c r="P466" s="140">
        <f>O466*H466</f>
        <v>0</v>
      </c>
      <c r="Q466" s="140">
        <v>0</v>
      </c>
      <c r="R466" s="140">
        <f>Q466*H466</f>
        <v>0</v>
      </c>
      <c r="S466" s="140">
        <v>0</v>
      </c>
      <c r="T466" s="141">
        <f>S466*H466</f>
        <v>0</v>
      </c>
      <c r="AR466" s="142" t="s">
        <v>338</v>
      </c>
      <c r="AT466" s="142" t="s">
        <v>236</v>
      </c>
      <c r="AU466" s="142" t="s">
        <v>85</v>
      </c>
      <c r="AY466" s="16" t="s">
        <v>132</v>
      </c>
      <c r="BE466" s="143">
        <f>IF(N466="základní",J466,0)</f>
        <v>0</v>
      </c>
      <c r="BF466" s="143">
        <f>IF(N466="snížená",J466,0)</f>
        <v>0</v>
      </c>
      <c r="BG466" s="143">
        <f>IF(N466="zákl. přenesená",J466,0)</f>
        <v>0</v>
      </c>
      <c r="BH466" s="143">
        <f>IF(N466="sníž. přenesená",J466,0)</f>
        <v>0</v>
      </c>
      <c r="BI466" s="143">
        <f>IF(N466="nulová",J466,0)</f>
        <v>0</v>
      </c>
      <c r="BJ466" s="16" t="s">
        <v>83</v>
      </c>
      <c r="BK466" s="143">
        <f>ROUND(I466*H466,2)</f>
        <v>0</v>
      </c>
      <c r="BL466" s="16" t="s">
        <v>241</v>
      </c>
      <c r="BM466" s="142" t="s">
        <v>602</v>
      </c>
    </row>
    <row r="467" spans="2:65" s="1" customFormat="1">
      <c r="B467" s="31"/>
      <c r="D467" s="144" t="s">
        <v>140</v>
      </c>
      <c r="F467" s="145" t="s">
        <v>601</v>
      </c>
      <c r="I467" s="146"/>
      <c r="L467" s="31"/>
      <c r="M467" s="147"/>
      <c r="T467" s="55"/>
      <c r="AT467" s="16" t="s">
        <v>140</v>
      </c>
      <c r="AU467" s="16" t="s">
        <v>85</v>
      </c>
    </row>
    <row r="468" spans="2:65" s="1" customFormat="1" ht="24.15" customHeight="1">
      <c r="B468" s="31"/>
      <c r="C468" s="131" t="s">
        <v>603</v>
      </c>
      <c r="D468" s="131" t="s">
        <v>135</v>
      </c>
      <c r="E468" s="132" t="s">
        <v>604</v>
      </c>
      <c r="F468" s="133" t="s">
        <v>605</v>
      </c>
      <c r="G468" s="134" t="s">
        <v>462</v>
      </c>
      <c r="H468" s="178"/>
      <c r="I468" s="136"/>
      <c r="J468" s="137">
        <f>ROUND(I468*H468,2)</f>
        <v>0</v>
      </c>
      <c r="K468" s="133" t="s">
        <v>151</v>
      </c>
      <c r="L468" s="31"/>
      <c r="M468" s="138" t="s">
        <v>1</v>
      </c>
      <c r="N468" s="139" t="s">
        <v>41</v>
      </c>
      <c r="P468" s="140">
        <f>O468*H468</f>
        <v>0</v>
      </c>
      <c r="Q468" s="140">
        <v>0</v>
      </c>
      <c r="R468" s="140">
        <f>Q468*H468</f>
        <v>0</v>
      </c>
      <c r="S468" s="140">
        <v>0</v>
      </c>
      <c r="T468" s="141">
        <f>S468*H468</f>
        <v>0</v>
      </c>
      <c r="AR468" s="142" t="s">
        <v>241</v>
      </c>
      <c r="AT468" s="142" t="s">
        <v>135</v>
      </c>
      <c r="AU468" s="142" t="s">
        <v>85</v>
      </c>
      <c r="AY468" s="16" t="s">
        <v>132</v>
      </c>
      <c r="BE468" s="143">
        <f>IF(N468="základní",J468,0)</f>
        <v>0</v>
      </c>
      <c r="BF468" s="143">
        <f>IF(N468="snížená",J468,0)</f>
        <v>0</v>
      </c>
      <c r="BG468" s="143">
        <f>IF(N468="zákl. přenesená",J468,0)</f>
        <v>0</v>
      </c>
      <c r="BH468" s="143">
        <f>IF(N468="sníž. přenesená",J468,0)</f>
        <v>0</v>
      </c>
      <c r="BI468" s="143">
        <f>IF(N468="nulová",J468,0)</f>
        <v>0</v>
      </c>
      <c r="BJ468" s="16" t="s">
        <v>83</v>
      </c>
      <c r="BK468" s="143">
        <f>ROUND(I468*H468,2)</f>
        <v>0</v>
      </c>
      <c r="BL468" s="16" t="s">
        <v>241</v>
      </c>
      <c r="BM468" s="142" t="s">
        <v>606</v>
      </c>
    </row>
    <row r="469" spans="2:65" s="1" customFormat="1" ht="28.8">
      <c r="B469" s="31"/>
      <c r="D469" s="144" t="s">
        <v>140</v>
      </c>
      <c r="F469" s="145" t="s">
        <v>607</v>
      </c>
      <c r="I469" s="146"/>
      <c r="L469" s="31"/>
      <c r="M469" s="147"/>
      <c r="T469" s="55"/>
      <c r="AT469" s="16" t="s">
        <v>140</v>
      </c>
      <c r="AU469" s="16" t="s">
        <v>85</v>
      </c>
    </row>
    <row r="470" spans="2:65" s="11" customFormat="1" ht="22.95" customHeight="1">
      <c r="B470" s="119"/>
      <c r="D470" s="120" t="s">
        <v>75</v>
      </c>
      <c r="E470" s="129" t="s">
        <v>608</v>
      </c>
      <c r="F470" s="129" t="s">
        <v>609</v>
      </c>
      <c r="I470" s="122"/>
      <c r="J470" s="130">
        <f>BK470</f>
        <v>0</v>
      </c>
      <c r="L470" s="119"/>
      <c r="M470" s="124"/>
      <c r="P470" s="125">
        <f>SUM(P471:P521)</f>
        <v>0</v>
      </c>
      <c r="R470" s="125">
        <f>SUM(R471:R521)</f>
        <v>0.73858099999999993</v>
      </c>
      <c r="T470" s="126">
        <f>SUM(T471:T521)</f>
        <v>0</v>
      </c>
      <c r="AR470" s="120" t="s">
        <v>85</v>
      </c>
      <c r="AT470" s="127" t="s">
        <v>75</v>
      </c>
      <c r="AU470" s="127" t="s">
        <v>83</v>
      </c>
      <c r="AY470" s="120" t="s">
        <v>132</v>
      </c>
      <c r="BK470" s="128">
        <f>SUM(BK471:BK521)</f>
        <v>0</v>
      </c>
    </row>
    <row r="471" spans="2:65" s="1" customFormat="1" ht="24.15" customHeight="1">
      <c r="B471" s="31"/>
      <c r="C471" s="131" t="s">
        <v>610</v>
      </c>
      <c r="D471" s="131" t="s">
        <v>135</v>
      </c>
      <c r="E471" s="132" t="s">
        <v>611</v>
      </c>
      <c r="F471" s="133" t="s">
        <v>612</v>
      </c>
      <c r="G471" s="134" t="s">
        <v>191</v>
      </c>
      <c r="H471" s="135">
        <v>6.5250000000000004</v>
      </c>
      <c r="I471" s="136"/>
      <c r="J471" s="137">
        <f>ROUND(I471*H471,2)</f>
        <v>0</v>
      </c>
      <c r="K471" s="133" t="s">
        <v>151</v>
      </c>
      <c r="L471" s="31"/>
      <c r="M471" s="138" t="s">
        <v>1</v>
      </c>
      <c r="N471" s="139" t="s">
        <v>41</v>
      </c>
      <c r="P471" s="140">
        <f>O471*H471</f>
        <v>0</v>
      </c>
      <c r="Q471" s="140">
        <v>3.6000000000000002E-4</v>
      </c>
      <c r="R471" s="140">
        <f>Q471*H471</f>
        <v>2.3490000000000004E-3</v>
      </c>
      <c r="S471" s="140">
        <v>0</v>
      </c>
      <c r="T471" s="141">
        <f>S471*H471</f>
        <v>0</v>
      </c>
      <c r="AR471" s="142" t="s">
        <v>241</v>
      </c>
      <c r="AT471" s="142" t="s">
        <v>135</v>
      </c>
      <c r="AU471" s="142" t="s">
        <v>85</v>
      </c>
      <c r="AY471" s="16" t="s">
        <v>132</v>
      </c>
      <c r="BE471" s="143">
        <f>IF(N471="základní",J471,0)</f>
        <v>0</v>
      </c>
      <c r="BF471" s="143">
        <f>IF(N471="snížená",J471,0)</f>
        <v>0</v>
      </c>
      <c r="BG471" s="143">
        <f>IF(N471="zákl. přenesená",J471,0)</f>
        <v>0</v>
      </c>
      <c r="BH471" s="143">
        <f>IF(N471="sníž. přenesená",J471,0)</f>
        <v>0</v>
      </c>
      <c r="BI471" s="143">
        <f>IF(N471="nulová",J471,0)</f>
        <v>0</v>
      </c>
      <c r="BJ471" s="16" t="s">
        <v>83</v>
      </c>
      <c r="BK471" s="143">
        <f>ROUND(I471*H471,2)</f>
        <v>0</v>
      </c>
      <c r="BL471" s="16" t="s">
        <v>241</v>
      </c>
      <c r="BM471" s="142" t="s">
        <v>613</v>
      </c>
    </row>
    <row r="472" spans="2:65" s="1" customFormat="1" ht="19.2">
      <c r="B472" s="31"/>
      <c r="D472" s="144" t="s">
        <v>140</v>
      </c>
      <c r="F472" s="145" t="s">
        <v>614</v>
      </c>
      <c r="I472" s="146"/>
      <c r="L472" s="31"/>
      <c r="M472" s="147"/>
      <c r="T472" s="55"/>
      <c r="AT472" s="16" t="s">
        <v>140</v>
      </c>
      <c r="AU472" s="16" t="s">
        <v>85</v>
      </c>
    </row>
    <row r="473" spans="2:65" s="12" customFormat="1">
      <c r="B473" s="148"/>
      <c r="D473" s="144" t="s">
        <v>141</v>
      </c>
      <c r="E473" s="149" t="s">
        <v>1</v>
      </c>
      <c r="F473" s="150" t="s">
        <v>615</v>
      </c>
      <c r="H473" s="149" t="s">
        <v>1</v>
      </c>
      <c r="I473" s="151"/>
      <c r="L473" s="148"/>
      <c r="M473" s="152"/>
      <c r="T473" s="153"/>
      <c r="AT473" s="149" t="s">
        <v>141</v>
      </c>
      <c r="AU473" s="149" t="s">
        <v>85</v>
      </c>
      <c r="AV473" s="12" t="s">
        <v>83</v>
      </c>
      <c r="AW473" s="12" t="s">
        <v>32</v>
      </c>
      <c r="AX473" s="12" t="s">
        <v>76</v>
      </c>
      <c r="AY473" s="149" t="s">
        <v>132</v>
      </c>
    </row>
    <row r="474" spans="2:65" s="13" customFormat="1">
      <c r="B474" s="154"/>
      <c r="D474" s="144" t="s">
        <v>141</v>
      </c>
      <c r="E474" s="155" t="s">
        <v>1</v>
      </c>
      <c r="F474" s="156" t="s">
        <v>616</v>
      </c>
      <c r="H474" s="157">
        <v>6.5250000000000004</v>
      </c>
      <c r="I474" s="158"/>
      <c r="L474" s="154"/>
      <c r="M474" s="159"/>
      <c r="T474" s="160"/>
      <c r="AT474" s="155" t="s">
        <v>141</v>
      </c>
      <c r="AU474" s="155" t="s">
        <v>85</v>
      </c>
      <c r="AV474" s="13" t="s">
        <v>85</v>
      </c>
      <c r="AW474" s="13" t="s">
        <v>32</v>
      </c>
      <c r="AX474" s="13" t="s">
        <v>76</v>
      </c>
      <c r="AY474" s="155" t="s">
        <v>132</v>
      </c>
    </row>
    <row r="475" spans="2:65" s="14" customFormat="1">
      <c r="B475" s="161"/>
      <c r="D475" s="144" t="s">
        <v>141</v>
      </c>
      <c r="E475" s="162" t="s">
        <v>1</v>
      </c>
      <c r="F475" s="163" t="s">
        <v>144</v>
      </c>
      <c r="H475" s="164">
        <v>6.5250000000000004</v>
      </c>
      <c r="I475" s="165"/>
      <c r="L475" s="161"/>
      <c r="M475" s="166"/>
      <c r="T475" s="167"/>
      <c r="AT475" s="162" t="s">
        <v>141</v>
      </c>
      <c r="AU475" s="162" t="s">
        <v>85</v>
      </c>
      <c r="AV475" s="14" t="s">
        <v>131</v>
      </c>
      <c r="AW475" s="14" t="s">
        <v>32</v>
      </c>
      <c r="AX475" s="14" t="s">
        <v>83</v>
      </c>
      <c r="AY475" s="162" t="s">
        <v>132</v>
      </c>
    </row>
    <row r="476" spans="2:65" s="1" customFormat="1" ht="24.15" customHeight="1">
      <c r="B476" s="31"/>
      <c r="C476" s="168" t="s">
        <v>617</v>
      </c>
      <c r="D476" s="168" t="s">
        <v>236</v>
      </c>
      <c r="E476" s="169" t="s">
        <v>618</v>
      </c>
      <c r="F476" s="170" t="s">
        <v>619</v>
      </c>
      <c r="G476" s="171" t="s">
        <v>191</v>
      </c>
      <c r="H476" s="172">
        <v>6.5250000000000004</v>
      </c>
      <c r="I476" s="173"/>
      <c r="J476" s="174">
        <f>ROUND(I476*H476,2)</f>
        <v>0</v>
      </c>
      <c r="K476" s="170" t="s">
        <v>268</v>
      </c>
      <c r="L476" s="175"/>
      <c r="M476" s="176" t="s">
        <v>1</v>
      </c>
      <c r="N476" s="177" t="s">
        <v>41</v>
      </c>
      <c r="P476" s="140">
        <f>O476*H476</f>
        <v>0</v>
      </c>
      <c r="Q476" s="140">
        <v>0</v>
      </c>
      <c r="R476" s="140">
        <f>Q476*H476</f>
        <v>0</v>
      </c>
      <c r="S476" s="140">
        <v>0</v>
      </c>
      <c r="T476" s="141">
        <f>S476*H476</f>
        <v>0</v>
      </c>
      <c r="AR476" s="142" t="s">
        <v>338</v>
      </c>
      <c r="AT476" s="142" t="s">
        <v>236</v>
      </c>
      <c r="AU476" s="142" t="s">
        <v>85</v>
      </c>
      <c r="AY476" s="16" t="s">
        <v>132</v>
      </c>
      <c r="BE476" s="143">
        <f>IF(N476="základní",J476,0)</f>
        <v>0</v>
      </c>
      <c r="BF476" s="143">
        <f>IF(N476="snížená",J476,0)</f>
        <v>0</v>
      </c>
      <c r="BG476" s="143">
        <f>IF(N476="zákl. přenesená",J476,0)</f>
        <v>0</v>
      </c>
      <c r="BH476" s="143">
        <f>IF(N476="sníž. přenesená",J476,0)</f>
        <v>0</v>
      </c>
      <c r="BI476" s="143">
        <f>IF(N476="nulová",J476,0)</f>
        <v>0</v>
      </c>
      <c r="BJ476" s="16" t="s">
        <v>83</v>
      </c>
      <c r="BK476" s="143">
        <f>ROUND(I476*H476,2)</f>
        <v>0</v>
      </c>
      <c r="BL476" s="16" t="s">
        <v>241</v>
      </c>
      <c r="BM476" s="142" t="s">
        <v>620</v>
      </c>
    </row>
    <row r="477" spans="2:65" s="1" customFormat="1" ht="19.2">
      <c r="B477" s="31"/>
      <c r="D477" s="144" t="s">
        <v>140</v>
      </c>
      <c r="F477" s="145" t="s">
        <v>619</v>
      </c>
      <c r="I477" s="146"/>
      <c r="L477" s="31"/>
      <c r="M477" s="147"/>
      <c r="T477" s="55"/>
      <c r="AT477" s="16" t="s">
        <v>140</v>
      </c>
      <c r="AU477" s="16" t="s">
        <v>85</v>
      </c>
    </row>
    <row r="478" spans="2:65" s="12" customFormat="1">
      <c r="B478" s="148"/>
      <c r="D478" s="144" t="s">
        <v>141</v>
      </c>
      <c r="E478" s="149" t="s">
        <v>1</v>
      </c>
      <c r="F478" s="150" t="s">
        <v>615</v>
      </c>
      <c r="H478" s="149" t="s">
        <v>1</v>
      </c>
      <c r="I478" s="151"/>
      <c r="L478" s="148"/>
      <c r="M478" s="152"/>
      <c r="T478" s="153"/>
      <c r="AT478" s="149" t="s">
        <v>141</v>
      </c>
      <c r="AU478" s="149" t="s">
        <v>85</v>
      </c>
      <c r="AV478" s="12" t="s">
        <v>83</v>
      </c>
      <c r="AW478" s="12" t="s">
        <v>32</v>
      </c>
      <c r="AX478" s="12" t="s">
        <v>76</v>
      </c>
      <c r="AY478" s="149" t="s">
        <v>132</v>
      </c>
    </row>
    <row r="479" spans="2:65" s="13" customFormat="1">
      <c r="B479" s="154"/>
      <c r="D479" s="144" t="s">
        <v>141</v>
      </c>
      <c r="E479" s="155" t="s">
        <v>1</v>
      </c>
      <c r="F479" s="156" t="s">
        <v>616</v>
      </c>
      <c r="H479" s="157">
        <v>6.5250000000000004</v>
      </c>
      <c r="I479" s="158"/>
      <c r="L479" s="154"/>
      <c r="M479" s="159"/>
      <c r="T479" s="160"/>
      <c r="AT479" s="155" t="s">
        <v>141</v>
      </c>
      <c r="AU479" s="155" t="s">
        <v>85</v>
      </c>
      <c r="AV479" s="13" t="s">
        <v>85</v>
      </c>
      <c r="AW479" s="13" t="s">
        <v>32</v>
      </c>
      <c r="AX479" s="13" t="s">
        <v>76</v>
      </c>
      <c r="AY479" s="155" t="s">
        <v>132</v>
      </c>
    </row>
    <row r="480" spans="2:65" s="14" customFormat="1">
      <c r="B480" s="161"/>
      <c r="D480" s="144" t="s">
        <v>141</v>
      </c>
      <c r="E480" s="162" t="s">
        <v>1</v>
      </c>
      <c r="F480" s="163" t="s">
        <v>144</v>
      </c>
      <c r="H480" s="164">
        <v>6.5250000000000004</v>
      </c>
      <c r="I480" s="165"/>
      <c r="L480" s="161"/>
      <c r="M480" s="166"/>
      <c r="T480" s="167"/>
      <c r="AT480" s="162" t="s">
        <v>141</v>
      </c>
      <c r="AU480" s="162" t="s">
        <v>85</v>
      </c>
      <c r="AV480" s="14" t="s">
        <v>131</v>
      </c>
      <c r="AW480" s="14" t="s">
        <v>32</v>
      </c>
      <c r="AX480" s="14" t="s">
        <v>83</v>
      </c>
      <c r="AY480" s="162" t="s">
        <v>132</v>
      </c>
    </row>
    <row r="481" spans="2:65" s="1" customFormat="1" ht="24.15" customHeight="1">
      <c r="B481" s="31"/>
      <c r="C481" s="131" t="s">
        <v>621</v>
      </c>
      <c r="D481" s="131" t="s">
        <v>135</v>
      </c>
      <c r="E481" s="132" t="s">
        <v>622</v>
      </c>
      <c r="F481" s="133" t="s">
        <v>623</v>
      </c>
      <c r="G481" s="134" t="s">
        <v>191</v>
      </c>
      <c r="H481" s="135">
        <v>73.08</v>
      </c>
      <c r="I481" s="136"/>
      <c r="J481" s="137">
        <f>ROUND(I481*H481,2)</f>
        <v>0</v>
      </c>
      <c r="K481" s="133" t="s">
        <v>151</v>
      </c>
      <c r="L481" s="31"/>
      <c r="M481" s="138" t="s">
        <v>1</v>
      </c>
      <c r="N481" s="139" t="s">
        <v>41</v>
      </c>
      <c r="P481" s="140">
        <f>O481*H481</f>
        <v>0</v>
      </c>
      <c r="Q481" s="140">
        <v>4.0000000000000002E-4</v>
      </c>
      <c r="R481" s="140">
        <f>Q481*H481</f>
        <v>2.9232000000000001E-2</v>
      </c>
      <c r="S481" s="140">
        <v>0</v>
      </c>
      <c r="T481" s="141">
        <f>S481*H481</f>
        <v>0</v>
      </c>
      <c r="AR481" s="142" t="s">
        <v>241</v>
      </c>
      <c r="AT481" s="142" t="s">
        <v>135</v>
      </c>
      <c r="AU481" s="142" t="s">
        <v>85</v>
      </c>
      <c r="AY481" s="16" t="s">
        <v>132</v>
      </c>
      <c r="BE481" s="143">
        <f>IF(N481="základní",J481,0)</f>
        <v>0</v>
      </c>
      <c r="BF481" s="143">
        <f>IF(N481="snížená",J481,0)</f>
        <v>0</v>
      </c>
      <c r="BG481" s="143">
        <f>IF(N481="zákl. přenesená",J481,0)</f>
        <v>0</v>
      </c>
      <c r="BH481" s="143">
        <f>IF(N481="sníž. přenesená",J481,0)</f>
        <v>0</v>
      </c>
      <c r="BI481" s="143">
        <f>IF(N481="nulová",J481,0)</f>
        <v>0</v>
      </c>
      <c r="BJ481" s="16" t="s">
        <v>83</v>
      </c>
      <c r="BK481" s="143">
        <f>ROUND(I481*H481,2)</f>
        <v>0</v>
      </c>
      <c r="BL481" s="16" t="s">
        <v>241</v>
      </c>
      <c r="BM481" s="142" t="s">
        <v>624</v>
      </c>
    </row>
    <row r="482" spans="2:65" s="1" customFormat="1" ht="19.2">
      <c r="B482" s="31"/>
      <c r="D482" s="144" t="s">
        <v>140</v>
      </c>
      <c r="F482" s="145" t="s">
        <v>625</v>
      </c>
      <c r="I482" s="146"/>
      <c r="L482" s="31"/>
      <c r="M482" s="147"/>
      <c r="T482" s="55"/>
      <c r="AT482" s="16" t="s">
        <v>140</v>
      </c>
      <c r="AU482" s="16" t="s">
        <v>85</v>
      </c>
    </row>
    <row r="483" spans="2:65" s="12" customFormat="1">
      <c r="B483" s="148"/>
      <c r="D483" s="144" t="s">
        <v>141</v>
      </c>
      <c r="E483" s="149" t="s">
        <v>1</v>
      </c>
      <c r="F483" s="150" t="s">
        <v>626</v>
      </c>
      <c r="H483" s="149" t="s">
        <v>1</v>
      </c>
      <c r="I483" s="151"/>
      <c r="L483" s="148"/>
      <c r="M483" s="152"/>
      <c r="T483" s="153"/>
      <c r="AT483" s="149" t="s">
        <v>141</v>
      </c>
      <c r="AU483" s="149" t="s">
        <v>85</v>
      </c>
      <c r="AV483" s="12" t="s">
        <v>83</v>
      </c>
      <c r="AW483" s="12" t="s">
        <v>32</v>
      </c>
      <c r="AX483" s="12" t="s">
        <v>76</v>
      </c>
      <c r="AY483" s="149" t="s">
        <v>132</v>
      </c>
    </row>
    <row r="484" spans="2:65" s="13" customFormat="1">
      <c r="B484" s="154"/>
      <c r="D484" s="144" t="s">
        <v>141</v>
      </c>
      <c r="E484" s="155" t="s">
        <v>1</v>
      </c>
      <c r="F484" s="156" t="s">
        <v>627</v>
      </c>
      <c r="H484" s="157">
        <v>47.792000000000002</v>
      </c>
      <c r="I484" s="158"/>
      <c r="L484" s="154"/>
      <c r="M484" s="159"/>
      <c r="T484" s="160"/>
      <c r="AT484" s="155" t="s">
        <v>141</v>
      </c>
      <c r="AU484" s="155" t="s">
        <v>85</v>
      </c>
      <c r="AV484" s="13" t="s">
        <v>85</v>
      </c>
      <c r="AW484" s="13" t="s">
        <v>32</v>
      </c>
      <c r="AX484" s="13" t="s">
        <v>76</v>
      </c>
      <c r="AY484" s="155" t="s">
        <v>132</v>
      </c>
    </row>
    <row r="485" spans="2:65" s="12" customFormat="1">
      <c r="B485" s="148"/>
      <c r="D485" s="144" t="s">
        <v>141</v>
      </c>
      <c r="E485" s="149" t="s">
        <v>1</v>
      </c>
      <c r="F485" s="150" t="s">
        <v>628</v>
      </c>
      <c r="H485" s="149" t="s">
        <v>1</v>
      </c>
      <c r="I485" s="151"/>
      <c r="L485" s="148"/>
      <c r="M485" s="152"/>
      <c r="T485" s="153"/>
      <c r="AT485" s="149" t="s">
        <v>141</v>
      </c>
      <c r="AU485" s="149" t="s">
        <v>85</v>
      </c>
      <c r="AV485" s="12" t="s">
        <v>83</v>
      </c>
      <c r="AW485" s="12" t="s">
        <v>32</v>
      </c>
      <c r="AX485" s="12" t="s">
        <v>76</v>
      </c>
      <c r="AY485" s="149" t="s">
        <v>132</v>
      </c>
    </row>
    <row r="486" spans="2:65" s="13" customFormat="1">
      <c r="B486" s="154"/>
      <c r="D486" s="144" t="s">
        <v>141</v>
      </c>
      <c r="E486" s="155" t="s">
        <v>1</v>
      </c>
      <c r="F486" s="156" t="s">
        <v>629</v>
      </c>
      <c r="H486" s="157">
        <v>25.288</v>
      </c>
      <c r="I486" s="158"/>
      <c r="L486" s="154"/>
      <c r="M486" s="159"/>
      <c r="T486" s="160"/>
      <c r="AT486" s="155" t="s">
        <v>141</v>
      </c>
      <c r="AU486" s="155" t="s">
        <v>85</v>
      </c>
      <c r="AV486" s="13" t="s">
        <v>85</v>
      </c>
      <c r="AW486" s="13" t="s">
        <v>32</v>
      </c>
      <c r="AX486" s="13" t="s">
        <v>76</v>
      </c>
      <c r="AY486" s="155" t="s">
        <v>132</v>
      </c>
    </row>
    <row r="487" spans="2:65" s="14" customFormat="1">
      <c r="B487" s="161"/>
      <c r="D487" s="144" t="s">
        <v>141</v>
      </c>
      <c r="E487" s="162" t="s">
        <v>1</v>
      </c>
      <c r="F487" s="163" t="s">
        <v>144</v>
      </c>
      <c r="H487" s="164">
        <v>73.08</v>
      </c>
      <c r="I487" s="165"/>
      <c r="L487" s="161"/>
      <c r="M487" s="166"/>
      <c r="T487" s="167"/>
      <c r="AT487" s="162" t="s">
        <v>141</v>
      </c>
      <c r="AU487" s="162" t="s">
        <v>85</v>
      </c>
      <c r="AV487" s="14" t="s">
        <v>131</v>
      </c>
      <c r="AW487" s="14" t="s">
        <v>32</v>
      </c>
      <c r="AX487" s="14" t="s">
        <v>83</v>
      </c>
      <c r="AY487" s="162" t="s">
        <v>132</v>
      </c>
    </row>
    <row r="488" spans="2:65" s="1" customFormat="1" ht="24.15" customHeight="1">
      <c r="B488" s="31"/>
      <c r="C488" s="168" t="s">
        <v>630</v>
      </c>
      <c r="D488" s="168" t="s">
        <v>236</v>
      </c>
      <c r="E488" s="169" t="s">
        <v>631</v>
      </c>
      <c r="F488" s="170" t="s">
        <v>632</v>
      </c>
      <c r="G488" s="171" t="s">
        <v>191</v>
      </c>
      <c r="H488" s="172">
        <v>73.08</v>
      </c>
      <c r="I488" s="173"/>
      <c r="J488" s="174">
        <f>ROUND(I488*H488,2)</f>
        <v>0</v>
      </c>
      <c r="K488" s="170" t="s">
        <v>268</v>
      </c>
      <c r="L488" s="175"/>
      <c r="M488" s="176" t="s">
        <v>1</v>
      </c>
      <c r="N488" s="177" t="s">
        <v>41</v>
      </c>
      <c r="P488" s="140">
        <f>O488*H488</f>
        <v>0</v>
      </c>
      <c r="Q488" s="140">
        <v>0</v>
      </c>
      <c r="R488" s="140">
        <f>Q488*H488</f>
        <v>0</v>
      </c>
      <c r="S488" s="140">
        <v>0</v>
      </c>
      <c r="T488" s="141">
        <f>S488*H488</f>
        <v>0</v>
      </c>
      <c r="AR488" s="142" t="s">
        <v>338</v>
      </c>
      <c r="AT488" s="142" t="s">
        <v>236</v>
      </c>
      <c r="AU488" s="142" t="s">
        <v>85</v>
      </c>
      <c r="AY488" s="16" t="s">
        <v>132</v>
      </c>
      <c r="BE488" s="143">
        <f>IF(N488="základní",J488,0)</f>
        <v>0</v>
      </c>
      <c r="BF488" s="143">
        <f>IF(N488="snížená",J488,0)</f>
        <v>0</v>
      </c>
      <c r="BG488" s="143">
        <f>IF(N488="zákl. přenesená",J488,0)</f>
        <v>0</v>
      </c>
      <c r="BH488" s="143">
        <f>IF(N488="sníž. přenesená",J488,0)</f>
        <v>0</v>
      </c>
      <c r="BI488" s="143">
        <f>IF(N488="nulová",J488,0)</f>
        <v>0</v>
      </c>
      <c r="BJ488" s="16" t="s">
        <v>83</v>
      </c>
      <c r="BK488" s="143">
        <f>ROUND(I488*H488,2)</f>
        <v>0</v>
      </c>
      <c r="BL488" s="16" t="s">
        <v>241</v>
      </c>
      <c r="BM488" s="142" t="s">
        <v>633</v>
      </c>
    </row>
    <row r="489" spans="2:65" s="1" customFormat="1">
      <c r="B489" s="31"/>
      <c r="D489" s="144" t="s">
        <v>140</v>
      </c>
      <c r="F489" s="145" t="s">
        <v>634</v>
      </c>
      <c r="I489" s="146"/>
      <c r="L489" s="31"/>
      <c r="M489" s="147"/>
      <c r="T489" s="55"/>
      <c r="AT489" s="16" t="s">
        <v>140</v>
      </c>
      <c r="AU489" s="16" t="s">
        <v>85</v>
      </c>
    </row>
    <row r="490" spans="2:65" s="12" customFormat="1">
      <c r="B490" s="148"/>
      <c r="D490" s="144" t="s">
        <v>141</v>
      </c>
      <c r="E490" s="149" t="s">
        <v>1</v>
      </c>
      <c r="F490" s="150" t="s">
        <v>626</v>
      </c>
      <c r="H490" s="149" t="s">
        <v>1</v>
      </c>
      <c r="I490" s="151"/>
      <c r="L490" s="148"/>
      <c r="M490" s="152"/>
      <c r="T490" s="153"/>
      <c r="AT490" s="149" t="s">
        <v>141</v>
      </c>
      <c r="AU490" s="149" t="s">
        <v>85</v>
      </c>
      <c r="AV490" s="12" t="s">
        <v>83</v>
      </c>
      <c r="AW490" s="12" t="s">
        <v>32</v>
      </c>
      <c r="AX490" s="12" t="s">
        <v>76</v>
      </c>
      <c r="AY490" s="149" t="s">
        <v>132</v>
      </c>
    </row>
    <row r="491" spans="2:65" s="13" customFormat="1">
      <c r="B491" s="154"/>
      <c r="D491" s="144" t="s">
        <v>141</v>
      </c>
      <c r="E491" s="155" t="s">
        <v>1</v>
      </c>
      <c r="F491" s="156" t="s">
        <v>627</v>
      </c>
      <c r="H491" s="157">
        <v>47.792000000000002</v>
      </c>
      <c r="I491" s="158"/>
      <c r="L491" s="154"/>
      <c r="M491" s="159"/>
      <c r="T491" s="160"/>
      <c r="AT491" s="155" t="s">
        <v>141</v>
      </c>
      <c r="AU491" s="155" t="s">
        <v>85</v>
      </c>
      <c r="AV491" s="13" t="s">
        <v>85</v>
      </c>
      <c r="AW491" s="13" t="s">
        <v>32</v>
      </c>
      <c r="AX491" s="13" t="s">
        <v>76</v>
      </c>
      <c r="AY491" s="155" t="s">
        <v>132</v>
      </c>
    </row>
    <row r="492" spans="2:65" s="12" customFormat="1">
      <c r="B492" s="148"/>
      <c r="D492" s="144" t="s">
        <v>141</v>
      </c>
      <c r="E492" s="149" t="s">
        <v>1</v>
      </c>
      <c r="F492" s="150" t="s">
        <v>628</v>
      </c>
      <c r="H492" s="149" t="s">
        <v>1</v>
      </c>
      <c r="I492" s="151"/>
      <c r="L492" s="148"/>
      <c r="M492" s="152"/>
      <c r="T492" s="153"/>
      <c r="AT492" s="149" t="s">
        <v>141</v>
      </c>
      <c r="AU492" s="149" t="s">
        <v>85</v>
      </c>
      <c r="AV492" s="12" t="s">
        <v>83</v>
      </c>
      <c r="AW492" s="12" t="s">
        <v>32</v>
      </c>
      <c r="AX492" s="12" t="s">
        <v>76</v>
      </c>
      <c r="AY492" s="149" t="s">
        <v>132</v>
      </c>
    </row>
    <row r="493" spans="2:65" s="13" customFormat="1">
      <c r="B493" s="154"/>
      <c r="D493" s="144" t="s">
        <v>141</v>
      </c>
      <c r="E493" s="155" t="s">
        <v>1</v>
      </c>
      <c r="F493" s="156" t="s">
        <v>629</v>
      </c>
      <c r="H493" s="157">
        <v>25.288</v>
      </c>
      <c r="I493" s="158"/>
      <c r="L493" s="154"/>
      <c r="M493" s="159"/>
      <c r="T493" s="160"/>
      <c r="AT493" s="155" t="s">
        <v>141</v>
      </c>
      <c r="AU493" s="155" t="s">
        <v>85</v>
      </c>
      <c r="AV493" s="13" t="s">
        <v>85</v>
      </c>
      <c r="AW493" s="13" t="s">
        <v>32</v>
      </c>
      <c r="AX493" s="13" t="s">
        <v>76</v>
      </c>
      <c r="AY493" s="155" t="s">
        <v>132</v>
      </c>
    </row>
    <row r="494" spans="2:65" s="14" customFormat="1">
      <c r="B494" s="161"/>
      <c r="D494" s="144" t="s">
        <v>141</v>
      </c>
      <c r="E494" s="162" t="s">
        <v>1</v>
      </c>
      <c r="F494" s="163" t="s">
        <v>144</v>
      </c>
      <c r="H494" s="164">
        <v>73.08</v>
      </c>
      <c r="I494" s="165"/>
      <c r="L494" s="161"/>
      <c r="M494" s="166"/>
      <c r="T494" s="167"/>
      <c r="AT494" s="162" t="s">
        <v>141</v>
      </c>
      <c r="AU494" s="162" t="s">
        <v>85</v>
      </c>
      <c r="AV494" s="14" t="s">
        <v>131</v>
      </c>
      <c r="AW494" s="14" t="s">
        <v>32</v>
      </c>
      <c r="AX494" s="14" t="s">
        <v>83</v>
      </c>
      <c r="AY494" s="162" t="s">
        <v>132</v>
      </c>
    </row>
    <row r="495" spans="2:65" s="1" customFormat="1" ht="24.15" customHeight="1">
      <c r="B495" s="31"/>
      <c r="C495" s="131" t="s">
        <v>635</v>
      </c>
      <c r="D495" s="131" t="s">
        <v>135</v>
      </c>
      <c r="E495" s="132" t="s">
        <v>636</v>
      </c>
      <c r="F495" s="133" t="s">
        <v>637</v>
      </c>
      <c r="G495" s="134" t="s">
        <v>520</v>
      </c>
      <c r="H495" s="135">
        <v>8</v>
      </c>
      <c r="I495" s="136"/>
      <c r="J495" s="137">
        <f>ROUND(I495*H495,2)</f>
        <v>0</v>
      </c>
      <c r="K495" s="133" t="s">
        <v>1</v>
      </c>
      <c r="L495" s="31"/>
      <c r="M495" s="138" t="s">
        <v>1</v>
      </c>
      <c r="N495" s="139" t="s">
        <v>41</v>
      </c>
      <c r="P495" s="140">
        <f>O495*H495</f>
        <v>0</v>
      </c>
      <c r="Q495" s="140">
        <v>0</v>
      </c>
      <c r="R495" s="140">
        <f>Q495*H495</f>
        <v>0</v>
      </c>
      <c r="S495" s="140">
        <v>0</v>
      </c>
      <c r="T495" s="141">
        <f>S495*H495</f>
        <v>0</v>
      </c>
      <c r="AR495" s="142" t="s">
        <v>241</v>
      </c>
      <c r="AT495" s="142" t="s">
        <v>135</v>
      </c>
      <c r="AU495" s="142" t="s">
        <v>85</v>
      </c>
      <c r="AY495" s="16" t="s">
        <v>132</v>
      </c>
      <c r="BE495" s="143">
        <f>IF(N495="základní",J495,0)</f>
        <v>0</v>
      </c>
      <c r="BF495" s="143">
        <f>IF(N495="snížená",J495,0)</f>
        <v>0</v>
      </c>
      <c r="BG495" s="143">
        <f>IF(N495="zákl. přenesená",J495,0)</f>
        <v>0</v>
      </c>
      <c r="BH495" s="143">
        <f>IF(N495="sníž. přenesená",J495,0)</f>
        <v>0</v>
      </c>
      <c r="BI495" s="143">
        <f>IF(N495="nulová",J495,0)</f>
        <v>0</v>
      </c>
      <c r="BJ495" s="16" t="s">
        <v>83</v>
      </c>
      <c r="BK495" s="143">
        <f>ROUND(I495*H495,2)</f>
        <v>0</v>
      </c>
      <c r="BL495" s="16" t="s">
        <v>241</v>
      </c>
      <c r="BM495" s="142" t="s">
        <v>638</v>
      </c>
    </row>
    <row r="496" spans="2:65" s="1" customFormat="1" ht="19.2">
      <c r="B496" s="31"/>
      <c r="D496" s="144" t="s">
        <v>140</v>
      </c>
      <c r="F496" s="145" t="s">
        <v>637</v>
      </c>
      <c r="I496" s="146"/>
      <c r="L496" s="31"/>
      <c r="M496" s="147"/>
      <c r="T496" s="55"/>
      <c r="AT496" s="16" t="s">
        <v>140</v>
      </c>
      <c r="AU496" s="16" t="s">
        <v>85</v>
      </c>
    </row>
    <row r="497" spans="2:65" s="12" customFormat="1">
      <c r="B497" s="148"/>
      <c r="D497" s="144" t="s">
        <v>141</v>
      </c>
      <c r="E497" s="149" t="s">
        <v>1</v>
      </c>
      <c r="F497" s="150" t="s">
        <v>639</v>
      </c>
      <c r="H497" s="149" t="s">
        <v>1</v>
      </c>
      <c r="I497" s="151"/>
      <c r="L497" s="148"/>
      <c r="M497" s="152"/>
      <c r="T497" s="153"/>
      <c r="AT497" s="149" t="s">
        <v>141</v>
      </c>
      <c r="AU497" s="149" t="s">
        <v>85</v>
      </c>
      <c r="AV497" s="12" t="s">
        <v>83</v>
      </c>
      <c r="AW497" s="12" t="s">
        <v>32</v>
      </c>
      <c r="AX497" s="12" t="s">
        <v>76</v>
      </c>
      <c r="AY497" s="149" t="s">
        <v>132</v>
      </c>
    </row>
    <row r="498" spans="2:65" s="13" customFormat="1">
      <c r="B498" s="154"/>
      <c r="D498" s="144" t="s">
        <v>141</v>
      </c>
      <c r="E498" s="155" t="s">
        <v>1</v>
      </c>
      <c r="F498" s="156" t="s">
        <v>188</v>
      </c>
      <c r="H498" s="157">
        <v>8</v>
      </c>
      <c r="I498" s="158"/>
      <c r="L498" s="154"/>
      <c r="M498" s="159"/>
      <c r="T498" s="160"/>
      <c r="AT498" s="155" t="s">
        <v>141</v>
      </c>
      <c r="AU498" s="155" t="s">
        <v>85</v>
      </c>
      <c r="AV498" s="13" t="s">
        <v>85</v>
      </c>
      <c r="AW498" s="13" t="s">
        <v>32</v>
      </c>
      <c r="AX498" s="13" t="s">
        <v>76</v>
      </c>
      <c r="AY498" s="155" t="s">
        <v>132</v>
      </c>
    </row>
    <row r="499" spans="2:65" s="14" customFormat="1">
      <c r="B499" s="161"/>
      <c r="D499" s="144" t="s">
        <v>141</v>
      </c>
      <c r="E499" s="162" t="s">
        <v>1</v>
      </c>
      <c r="F499" s="163" t="s">
        <v>144</v>
      </c>
      <c r="H499" s="164">
        <v>8</v>
      </c>
      <c r="I499" s="165"/>
      <c r="L499" s="161"/>
      <c r="M499" s="166"/>
      <c r="T499" s="167"/>
      <c r="AT499" s="162" t="s">
        <v>141</v>
      </c>
      <c r="AU499" s="162" t="s">
        <v>85</v>
      </c>
      <c r="AV499" s="14" t="s">
        <v>131</v>
      </c>
      <c r="AW499" s="14" t="s">
        <v>32</v>
      </c>
      <c r="AX499" s="14" t="s">
        <v>83</v>
      </c>
      <c r="AY499" s="162" t="s">
        <v>132</v>
      </c>
    </row>
    <row r="500" spans="2:65" s="1" customFormat="1" ht="24.15" customHeight="1">
      <c r="B500" s="31"/>
      <c r="C500" s="168" t="s">
        <v>640</v>
      </c>
      <c r="D500" s="168" t="s">
        <v>236</v>
      </c>
      <c r="E500" s="169" t="s">
        <v>641</v>
      </c>
      <c r="F500" s="170" t="s">
        <v>2230</v>
      </c>
      <c r="G500" s="171" t="s">
        <v>520</v>
      </c>
      <c r="H500" s="172">
        <v>2</v>
      </c>
      <c r="I500" s="173"/>
      <c r="J500" s="174">
        <f>ROUND(I500*H500,2)</f>
        <v>0</v>
      </c>
      <c r="K500" s="170" t="s">
        <v>268</v>
      </c>
      <c r="L500" s="175"/>
      <c r="M500" s="176" t="s">
        <v>1</v>
      </c>
      <c r="N500" s="177" t="s">
        <v>41</v>
      </c>
      <c r="P500" s="140">
        <f>O500*H500</f>
        <v>0</v>
      </c>
      <c r="Q500" s="140">
        <v>9.8000000000000004E-2</v>
      </c>
      <c r="R500" s="140">
        <f>Q500*H500</f>
        <v>0.19600000000000001</v>
      </c>
      <c r="S500" s="140">
        <v>0</v>
      </c>
      <c r="T500" s="141">
        <f>S500*H500</f>
        <v>0</v>
      </c>
      <c r="AR500" s="142" t="s">
        <v>338</v>
      </c>
      <c r="AT500" s="142" t="s">
        <v>236</v>
      </c>
      <c r="AU500" s="142" t="s">
        <v>85</v>
      </c>
      <c r="AY500" s="16" t="s">
        <v>132</v>
      </c>
      <c r="BE500" s="143">
        <f>IF(N500="základní",J500,0)</f>
        <v>0</v>
      </c>
      <c r="BF500" s="143">
        <f>IF(N500="snížená",J500,0)</f>
        <v>0</v>
      </c>
      <c r="BG500" s="143">
        <f>IF(N500="zákl. přenesená",J500,0)</f>
        <v>0</v>
      </c>
      <c r="BH500" s="143">
        <f>IF(N500="sníž. přenesená",J500,0)</f>
        <v>0</v>
      </c>
      <c r="BI500" s="143">
        <f>IF(N500="nulová",J500,0)</f>
        <v>0</v>
      </c>
      <c r="BJ500" s="16" t="s">
        <v>83</v>
      </c>
      <c r="BK500" s="143">
        <f>ROUND(I500*H500,2)</f>
        <v>0</v>
      </c>
      <c r="BL500" s="16" t="s">
        <v>241</v>
      </c>
      <c r="BM500" s="142" t="s">
        <v>642</v>
      </c>
    </row>
    <row r="501" spans="2:65" s="1" customFormat="1" ht="19.2">
      <c r="B501" s="31"/>
      <c r="D501" s="144" t="s">
        <v>140</v>
      </c>
      <c r="F501" s="145" t="s">
        <v>2230</v>
      </c>
      <c r="I501" s="146"/>
      <c r="L501" s="31"/>
      <c r="M501" s="147"/>
      <c r="T501" s="55"/>
      <c r="AT501" s="16" t="s">
        <v>140</v>
      </c>
      <c r="AU501" s="16" t="s">
        <v>85</v>
      </c>
    </row>
    <row r="502" spans="2:65" s="13" customFormat="1">
      <c r="B502" s="154"/>
      <c r="D502" s="144" t="s">
        <v>141</v>
      </c>
      <c r="E502" s="155" t="s">
        <v>1</v>
      </c>
      <c r="F502" s="156" t="s">
        <v>85</v>
      </c>
      <c r="H502" s="157">
        <v>2</v>
      </c>
      <c r="I502" s="158"/>
      <c r="L502" s="154"/>
      <c r="M502" s="159"/>
      <c r="T502" s="160"/>
      <c r="AT502" s="155" t="s">
        <v>141</v>
      </c>
      <c r="AU502" s="155" t="s">
        <v>85</v>
      </c>
      <c r="AV502" s="13" t="s">
        <v>85</v>
      </c>
      <c r="AW502" s="13" t="s">
        <v>32</v>
      </c>
      <c r="AX502" s="13" t="s">
        <v>76</v>
      </c>
      <c r="AY502" s="155" t="s">
        <v>132</v>
      </c>
    </row>
    <row r="503" spans="2:65" s="14" customFormat="1">
      <c r="B503" s="161"/>
      <c r="D503" s="144" t="s">
        <v>141</v>
      </c>
      <c r="E503" s="162" t="s">
        <v>1</v>
      </c>
      <c r="F503" s="163" t="s">
        <v>144</v>
      </c>
      <c r="H503" s="164">
        <v>2</v>
      </c>
      <c r="I503" s="165"/>
      <c r="L503" s="161"/>
      <c r="M503" s="166"/>
      <c r="T503" s="167"/>
      <c r="AT503" s="162" t="s">
        <v>141</v>
      </c>
      <c r="AU503" s="162" t="s">
        <v>85</v>
      </c>
      <c r="AV503" s="14" t="s">
        <v>131</v>
      </c>
      <c r="AW503" s="14" t="s">
        <v>32</v>
      </c>
      <c r="AX503" s="14" t="s">
        <v>83</v>
      </c>
      <c r="AY503" s="162" t="s">
        <v>132</v>
      </c>
    </row>
    <row r="504" spans="2:65" s="1" customFormat="1" ht="24.15" customHeight="1">
      <c r="B504" s="31"/>
      <c r="C504" s="168" t="s">
        <v>643</v>
      </c>
      <c r="D504" s="168" t="s">
        <v>236</v>
      </c>
      <c r="E504" s="169" t="s">
        <v>644</v>
      </c>
      <c r="F504" s="170" t="s">
        <v>2231</v>
      </c>
      <c r="G504" s="171" t="s">
        <v>520</v>
      </c>
      <c r="H504" s="172">
        <v>2</v>
      </c>
      <c r="I504" s="173"/>
      <c r="J504" s="174">
        <f>ROUND(I504*H504,2)</f>
        <v>0</v>
      </c>
      <c r="K504" s="170" t="s">
        <v>268</v>
      </c>
      <c r="L504" s="175"/>
      <c r="M504" s="176" t="s">
        <v>1</v>
      </c>
      <c r="N504" s="177" t="s">
        <v>41</v>
      </c>
      <c r="P504" s="140">
        <f>O504*H504</f>
        <v>0</v>
      </c>
      <c r="Q504" s="140">
        <v>9.8000000000000004E-2</v>
      </c>
      <c r="R504" s="140">
        <f>Q504*H504</f>
        <v>0.19600000000000001</v>
      </c>
      <c r="S504" s="140">
        <v>0</v>
      </c>
      <c r="T504" s="141">
        <f>S504*H504</f>
        <v>0</v>
      </c>
      <c r="AR504" s="142" t="s">
        <v>338</v>
      </c>
      <c r="AT504" s="142" t="s">
        <v>236</v>
      </c>
      <c r="AU504" s="142" t="s">
        <v>85</v>
      </c>
      <c r="AY504" s="16" t="s">
        <v>132</v>
      </c>
      <c r="BE504" s="143">
        <f>IF(N504="základní",J504,0)</f>
        <v>0</v>
      </c>
      <c r="BF504" s="143">
        <f>IF(N504="snížená",J504,0)</f>
        <v>0</v>
      </c>
      <c r="BG504" s="143">
        <f>IF(N504="zákl. přenesená",J504,0)</f>
        <v>0</v>
      </c>
      <c r="BH504" s="143">
        <f>IF(N504="sníž. přenesená",J504,0)</f>
        <v>0</v>
      </c>
      <c r="BI504" s="143">
        <f>IF(N504="nulová",J504,0)</f>
        <v>0</v>
      </c>
      <c r="BJ504" s="16" t="s">
        <v>83</v>
      </c>
      <c r="BK504" s="143">
        <f>ROUND(I504*H504,2)</f>
        <v>0</v>
      </c>
      <c r="BL504" s="16" t="s">
        <v>241</v>
      </c>
      <c r="BM504" s="142" t="s">
        <v>645</v>
      </c>
    </row>
    <row r="505" spans="2:65" s="1" customFormat="1" ht="19.2">
      <c r="B505" s="31"/>
      <c r="D505" s="144" t="s">
        <v>140</v>
      </c>
      <c r="F505" s="145" t="s">
        <v>2231</v>
      </c>
      <c r="I505" s="146"/>
      <c r="L505" s="31"/>
      <c r="M505" s="147"/>
      <c r="T505" s="55"/>
      <c r="AT505" s="16" t="s">
        <v>140</v>
      </c>
      <c r="AU505" s="16" t="s">
        <v>85</v>
      </c>
    </row>
    <row r="506" spans="2:65" s="13" customFormat="1">
      <c r="B506" s="154"/>
      <c r="D506" s="144" t="s">
        <v>141</v>
      </c>
      <c r="E506" s="155" t="s">
        <v>1</v>
      </c>
      <c r="F506" s="156" t="s">
        <v>85</v>
      </c>
      <c r="H506" s="157">
        <v>2</v>
      </c>
      <c r="I506" s="158"/>
      <c r="L506" s="154"/>
      <c r="M506" s="159"/>
      <c r="T506" s="160"/>
      <c r="AT506" s="155" t="s">
        <v>141</v>
      </c>
      <c r="AU506" s="155" t="s">
        <v>85</v>
      </c>
      <c r="AV506" s="13" t="s">
        <v>85</v>
      </c>
      <c r="AW506" s="13" t="s">
        <v>32</v>
      </c>
      <c r="AX506" s="13" t="s">
        <v>76</v>
      </c>
      <c r="AY506" s="155" t="s">
        <v>132</v>
      </c>
    </row>
    <row r="507" spans="2:65" s="14" customFormat="1">
      <c r="B507" s="161"/>
      <c r="D507" s="144" t="s">
        <v>141</v>
      </c>
      <c r="E507" s="162" t="s">
        <v>1</v>
      </c>
      <c r="F507" s="163" t="s">
        <v>144</v>
      </c>
      <c r="H507" s="164">
        <v>2</v>
      </c>
      <c r="I507" s="165"/>
      <c r="L507" s="161"/>
      <c r="M507" s="166"/>
      <c r="T507" s="167"/>
      <c r="AT507" s="162" t="s">
        <v>141</v>
      </c>
      <c r="AU507" s="162" t="s">
        <v>85</v>
      </c>
      <c r="AV507" s="14" t="s">
        <v>131</v>
      </c>
      <c r="AW507" s="14" t="s">
        <v>32</v>
      </c>
      <c r="AX507" s="14" t="s">
        <v>83</v>
      </c>
      <c r="AY507" s="162" t="s">
        <v>132</v>
      </c>
    </row>
    <row r="508" spans="2:65" s="1" customFormat="1" ht="24.15" customHeight="1">
      <c r="B508" s="31"/>
      <c r="C508" s="168" t="s">
        <v>646</v>
      </c>
      <c r="D508" s="168" t="s">
        <v>236</v>
      </c>
      <c r="E508" s="169" t="s">
        <v>647</v>
      </c>
      <c r="F508" s="170" t="s">
        <v>2232</v>
      </c>
      <c r="G508" s="171" t="s">
        <v>520</v>
      </c>
      <c r="H508" s="172">
        <v>2</v>
      </c>
      <c r="I508" s="173"/>
      <c r="J508" s="174">
        <f>ROUND(I508*H508,2)</f>
        <v>0</v>
      </c>
      <c r="K508" s="170" t="s">
        <v>268</v>
      </c>
      <c r="L508" s="175"/>
      <c r="M508" s="176" t="s">
        <v>1</v>
      </c>
      <c r="N508" s="177" t="s">
        <v>41</v>
      </c>
      <c r="P508" s="140">
        <f>O508*H508</f>
        <v>0</v>
      </c>
      <c r="Q508" s="140">
        <v>7.6999999999999999E-2</v>
      </c>
      <c r="R508" s="140">
        <f>Q508*H508</f>
        <v>0.154</v>
      </c>
      <c r="S508" s="140">
        <v>0</v>
      </c>
      <c r="T508" s="141">
        <f>S508*H508</f>
        <v>0</v>
      </c>
      <c r="AR508" s="142" t="s">
        <v>338</v>
      </c>
      <c r="AT508" s="142" t="s">
        <v>236</v>
      </c>
      <c r="AU508" s="142" t="s">
        <v>85</v>
      </c>
      <c r="AY508" s="16" t="s">
        <v>132</v>
      </c>
      <c r="BE508" s="143">
        <f>IF(N508="základní",J508,0)</f>
        <v>0</v>
      </c>
      <c r="BF508" s="143">
        <f>IF(N508="snížená",J508,0)</f>
        <v>0</v>
      </c>
      <c r="BG508" s="143">
        <f>IF(N508="zákl. přenesená",J508,0)</f>
        <v>0</v>
      </c>
      <c r="BH508" s="143">
        <f>IF(N508="sníž. přenesená",J508,0)</f>
        <v>0</v>
      </c>
      <c r="BI508" s="143">
        <f>IF(N508="nulová",J508,0)</f>
        <v>0</v>
      </c>
      <c r="BJ508" s="16" t="s">
        <v>83</v>
      </c>
      <c r="BK508" s="143">
        <f>ROUND(I508*H508,2)</f>
        <v>0</v>
      </c>
      <c r="BL508" s="16" t="s">
        <v>241</v>
      </c>
      <c r="BM508" s="142" t="s">
        <v>648</v>
      </c>
    </row>
    <row r="509" spans="2:65" s="1" customFormat="1" ht="19.2">
      <c r="B509" s="31"/>
      <c r="D509" s="144" t="s">
        <v>140</v>
      </c>
      <c r="F509" s="145" t="s">
        <v>2232</v>
      </c>
      <c r="I509" s="146"/>
      <c r="L509" s="31"/>
      <c r="M509" s="147"/>
      <c r="T509" s="55"/>
      <c r="AT509" s="16" t="s">
        <v>140</v>
      </c>
      <c r="AU509" s="16" t="s">
        <v>85</v>
      </c>
    </row>
    <row r="510" spans="2:65" s="13" customFormat="1">
      <c r="B510" s="154"/>
      <c r="D510" s="144" t="s">
        <v>141</v>
      </c>
      <c r="E510" s="155" t="s">
        <v>1</v>
      </c>
      <c r="F510" s="156" t="s">
        <v>85</v>
      </c>
      <c r="H510" s="157">
        <v>2</v>
      </c>
      <c r="I510" s="158"/>
      <c r="L510" s="154"/>
      <c r="M510" s="159"/>
      <c r="T510" s="160"/>
      <c r="AT510" s="155" t="s">
        <v>141</v>
      </c>
      <c r="AU510" s="155" t="s">
        <v>85</v>
      </c>
      <c r="AV510" s="13" t="s">
        <v>85</v>
      </c>
      <c r="AW510" s="13" t="s">
        <v>32</v>
      </c>
      <c r="AX510" s="13" t="s">
        <v>76</v>
      </c>
      <c r="AY510" s="155" t="s">
        <v>132</v>
      </c>
    </row>
    <row r="511" spans="2:65" s="14" customFormat="1">
      <c r="B511" s="161"/>
      <c r="D511" s="144" t="s">
        <v>141</v>
      </c>
      <c r="E511" s="162" t="s">
        <v>1</v>
      </c>
      <c r="F511" s="163" t="s">
        <v>144</v>
      </c>
      <c r="H511" s="164">
        <v>2</v>
      </c>
      <c r="I511" s="165"/>
      <c r="L511" s="161"/>
      <c r="M511" s="166"/>
      <c r="T511" s="167"/>
      <c r="AT511" s="162" t="s">
        <v>141</v>
      </c>
      <c r="AU511" s="162" t="s">
        <v>85</v>
      </c>
      <c r="AV511" s="14" t="s">
        <v>131</v>
      </c>
      <c r="AW511" s="14" t="s">
        <v>32</v>
      </c>
      <c r="AX511" s="14" t="s">
        <v>83</v>
      </c>
      <c r="AY511" s="162" t="s">
        <v>132</v>
      </c>
    </row>
    <row r="512" spans="2:65" s="1" customFormat="1" ht="24.15" customHeight="1">
      <c r="B512" s="31"/>
      <c r="C512" s="168" t="s">
        <v>649</v>
      </c>
      <c r="D512" s="168" t="s">
        <v>236</v>
      </c>
      <c r="E512" s="169" t="s">
        <v>650</v>
      </c>
      <c r="F512" s="170" t="s">
        <v>2233</v>
      </c>
      <c r="G512" s="171" t="s">
        <v>520</v>
      </c>
      <c r="H512" s="172">
        <v>1</v>
      </c>
      <c r="I512" s="173"/>
      <c r="J512" s="174">
        <f>ROUND(I512*H512,2)</f>
        <v>0</v>
      </c>
      <c r="K512" s="170" t="s">
        <v>268</v>
      </c>
      <c r="L512" s="175"/>
      <c r="M512" s="176" t="s">
        <v>1</v>
      </c>
      <c r="N512" s="177" t="s">
        <v>41</v>
      </c>
      <c r="P512" s="140">
        <f>O512*H512</f>
        <v>0</v>
      </c>
      <c r="Q512" s="140">
        <v>8.4000000000000005E-2</v>
      </c>
      <c r="R512" s="140">
        <f>Q512*H512</f>
        <v>8.4000000000000005E-2</v>
      </c>
      <c r="S512" s="140">
        <v>0</v>
      </c>
      <c r="T512" s="141">
        <f>S512*H512</f>
        <v>0</v>
      </c>
      <c r="AR512" s="142" t="s">
        <v>338</v>
      </c>
      <c r="AT512" s="142" t="s">
        <v>236</v>
      </c>
      <c r="AU512" s="142" t="s">
        <v>85</v>
      </c>
      <c r="AY512" s="16" t="s">
        <v>132</v>
      </c>
      <c r="BE512" s="143">
        <f>IF(N512="základní",J512,0)</f>
        <v>0</v>
      </c>
      <c r="BF512" s="143">
        <f>IF(N512="snížená",J512,0)</f>
        <v>0</v>
      </c>
      <c r="BG512" s="143">
        <f>IF(N512="zákl. přenesená",J512,0)</f>
        <v>0</v>
      </c>
      <c r="BH512" s="143">
        <f>IF(N512="sníž. přenesená",J512,0)</f>
        <v>0</v>
      </c>
      <c r="BI512" s="143">
        <f>IF(N512="nulová",J512,0)</f>
        <v>0</v>
      </c>
      <c r="BJ512" s="16" t="s">
        <v>83</v>
      </c>
      <c r="BK512" s="143">
        <f>ROUND(I512*H512,2)</f>
        <v>0</v>
      </c>
      <c r="BL512" s="16" t="s">
        <v>241</v>
      </c>
      <c r="BM512" s="142" t="s">
        <v>651</v>
      </c>
    </row>
    <row r="513" spans="2:65" s="1" customFormat="1" ht="19.2">
      <c r="B513" s="31"/>
      <c r="D513" s="144" t="s">
        <v>140</v>
      </c>
      <c r="F513" s="145" t="s">
        <v>2233</v>
      </c>
      <c r="I513" s="146"/>
      <c r="L513" s="31"/>
      <c r="M513" s="147"/>
      <c r="T513" s="55"/>
      <c r="AT513" s="16" t="s">
        <v>140</v>
      </c>
      <c r="AU513" s="16" t="s">
        <v>85</v>
      </c>
    </row>
    <row r="514" spans="2:65" s="13" customFormat="1">
      <c r="B514" s="154"/>
      <c r="D514" s="144" t="s">
        <v>141</v>
      </c>
      <c r="E514" s="155" t="s">
        <v>1</v>
      </c>
      <c r="F514" s="156" t="s">
        <v>83</v>
      </c>
      <c r="H514" s="157">
        <v>1</v>
      </c>
      <c r="I514" s="158"/>
      <c r="L514" s="154"/>
      <c r="M514" s="159"/>
      <c r="T514" s="160"/>
      <c r="AT514" s="155" t="s">
        <v>141</v>
      </c>
      <c r="AU514" s="155" t="s">
        <v>85</v>
      </c>
      <c r="AV514" s="13" t="s">
        <v>85</v>
      </c>
      <c r="AW514" s="13" t="s">
        <v>32</v>
      </c>
      <c r="AX514" s="13" t="s">
        <v>76</v>
      </c>
      <c r="AY514" s="155" t="s">
        <v>132</v>
      </c>
    </row>
    <row r="515" spans="2:65" s="14" customFormat="1">
      <c r="B515" s="161"/>
      <c r="D515" s="144" t="s">
        <v>141</v>
      </c>
      <c r="E515" s="162" t="s">
        <v>1</v>
      </c>
      <c r="F515" s="163" t="s">
        <v>144</v>
      </c>
      <c r="H515" s="164">
        <v>1</v>
      </c>
      <c r="I515" s="165"/>
      <c r="L515" s="161"/>
      <c r="M515" s="166"/>
      <c r="T515" s="167"/>
      <c r="AT515" s="162" t="s">
        <v>141</v>
      </c>
      <c r="AU515" s="162" t="s">
        <v>85</v>
      </c>
      <c r="AV515" s="14" t="s">
        <v>131</v>
      </c>
      <c r="AW515" s="14" t="s">
        <v>32</v>
      </c>
      <c r="AX515" s="14" t="s">
        <v>83</v>
      </c>
      <c r="AY515" s="162" t="s">
        <v>132</v>
      </c>
    </row>
    <row r="516" spans="2:65" s="1" customFormat="1" ht="24.15" customHeight="1">
      <c r="B516" s="31"/>
      <c r="C516" s="168" t="s">
        <v>652</v>
      </c>
      <c r="D516" s="168" t="s">
        <v>236</v>
      </c>
      <c r="E516" s="169" t="s">
        <v>653</v>
      </c>
      <c r="F516" s="170" t="s">
        <v>2234</v>
      </c>
      <c r="G516" s="171" t="s">
        <v>520</v>
      </c>
      <c r="H516" s="172">
        <v>1</v>
      </c>
      <c r="I516" s="173"/>
      <c r="J516" s="174">
        <f>ROUND(I516*H516,2)</f>
        <v>0</v>
      </c>
      <c r="K516" s="170" t="s">
        <v>268</v>
      </c>
      <c r="L516" s="175"/>
      <c r="M516" s="176" t="s">
        <v>1</v>
      </c>
      <c r="N516" s="177" t="s">
        <v>41</v>
      </c>
      <c r="P516" s="140">
        <f>O516*H516</f>
        <v>0</v>
      </c>
      <c r="Q516" s="140">
        <v>7.6999999999999999E-2</v>
      </c>
      <c r="R516" s="140">
        <f>Q516*H516</f>
        <v>7.6999999999999999E-2</v>
      </c>
      <c r="S516" s="140">
        <v>0</v>
      </c>
      <c r="T516" s="141">
        <f>S516*H516</f>
        <v>0</v>
      </c>
      <c r="AR516" s="142" t="s">
        <v>338</v>
      </c>
      <c r="AT516" s="142" t="s">
        <v>236</v>
      </c>
      <c r="AU516" s="142" t="s">
        <v>85</v>
      </c>
      <c r="AY516" s="16" t="s">
        <v>132</v>
      </c>
      <c r="BE516" s="143">
        <f>IF(N516="základní",J516,0)</f>
        <v>0</v>
      </c>
      <c r="BF516" s="143">
        <f>IF(N516="snížená",J516,0)</f>
        <v>0</v>
      </c>
      <c r="BG516" s="143">
        <f>IF(N516="zákl. přenesená",J516,0)</f>
        <v>0</v>
      </c>
      <c r="BH516" s="143">
        <f>IF(N516="sníž. přenesená",J516,0)</f>
        <v>0</v>
      </c>
      <c r="BI516" s="143">
        <f>IF(N516="nulová",J516,0)</f>
        <v>0</v>
      </c>
      <c r="BJ516" s="16" t="s">
        <v>83</v>
      </c>
      <c r="BK516" s="143">
        <f>ROUND(I516*H516,2)</f>
        <v>0</v>
      </c>
      <c r="BL516" s="16" t="s">
        <v>241</v>
      </c>
      <c r="BM516" s="142" t="s">
        <v>654</v>
      </c>
    </row>
    <row r="517" spans="2:65" s="1" customFormat="1" ht="19.2">
      <c r="B517" s="31"/>
      <c r="D517" s="144" t="s">
        <v>140</v>
      </c>
      <c r="F517" s="145" t="s">
        <v>2234</v>
      </c>
      <c r="I517" s="146"/>
      <c r="L517" s="31"/>
      <c r="M517" s="147"/>
      <c r="T517" s="55"/>
      <c r="AT517" s="16" t="s">
        <v>140</v>
      </c>
      <c r="AU517" s="16" t="s">
        <v>85</v>
      </c>
    </row>
    <row r="518" spans="2:65" s="13" customFormat="1">
      <c r="B518" s="154"/>
      <c r="D518" s="144" t="s">
        <v>141</v>
      </c>
      <c r="E518" s="155" t="s">
        <v>1</v>
      </c>
      <c r="F518" s="156" t="s">
        <v>83</v>
      </c>
      <c r="H518" s="157">
        <v>1</v>
      </c>
      <c r="I518" s="158"/>
      <c r="L518" s="154"/>
      <c r="M518" s="159"/>
      <c r="T518" s="160"/>
      <c r="AT518" s="155" t="s">
        <v>141</v>
      </c>
      <c r="AU518" s="155" t="s">
        <v>85</v>
      </c>
      <c r="AV518" s="13" t="s">
        <v>85</v>
      </c>
      <c r="AW518" s="13" t="s">
        <v>32</v>
      </c>
      <c r="AX518" s="13" t="s">
        <v>76</v>
      </c>
      <c r="AY518" s="155" t="s">
        <v>132</v>
      </c>
    </row>
    <row r="519" spans="2:65" s="14" customFormat="1">
      <c r="B519" s="161"/>
      <c r="D519" s="144" t="s">
        <v>141</v>
      </c>
      <c r="E519" s="162" t="s">
        <v>1</v>
      </c>
      <c r="F519" s="163" t="s">
        <v>144</v>
      </c>
      <c r="H519" s="164">
        <v>1</v>
      </c>
      <c r="I519" s="165"/>
      <c r="L519" s="161"/>
      <c r="M519" s="166"/>
      <c r="T519" s="167"/>
      <c r="AT519" s="162" t="s">
        <v>141</v>
      </c>
      <c r="AU519" s="162" t="s">
        <v>85</v>
      </c>
      <c r="AV519" s="14" t="s">
        <v>131</v>
      </c>
      <c r="AW519" s="14" t="s">
        <v>32</v>
      </c>
      <c r="AX519" s="14" t="s">
        <v>83</v>
      </c>
      <c r="AY519" s="162" t="s">
        <v>132</v>
      </c>
    </row>
    <row r="520" spans="2:65" s="1" customFormat="1" ht="24.15" customHeight="1">
      <c r="B520" s="31"/>
      <c r="C520" s="131" t="s">
        <v>655</v>
      </c>
      <c r="D520" s="131" t="s">
        <v>135</v>
      </c>
      <c r="E520" s="132" t="s">
        <v>656</v>
      </c>
      <c r="F520" s="133" t="s">
        <v>657</v>
      </c>
      <c r="G520" s="134" t="s">
        <v>462</v>
      </c>
      <c r="H520" s="178"/>
      <c r="I520" s="136"/>
      <c r="J520" s="137">
        <f>ROUND(I520*H520,2)</f>
        <v>0</v>
      </c>
      <c r="K520" s="133" t="s">
        <v>151</v>
      </c>
      <c r="L520" s="31"/>
      <c r="M520" s="138" t="s">
        <v>1</v>
      </c>
      <c r="N520" s="139" t="s">
        <v>41</v>
      </c>
      <c r="P520" s="140">
        <f>O520*H520</f>
        <v>0</v>
      </c>
      <c r="Q520" s="140">
        <v>0</v>
      </c>
      <c r="R520" s="140">
        <f>Q520*H520</f>
        <v>0</v>
      </c>
      <c r="S520" s="140">
        <v>0</v>
      </c>
      <c r="T520" s="141">
        <f>S520*H520</f>
        <v>0</v>
      </c>
      <c r="AR520" s="142" t="s">
        <v>241</v>
      </c>
      <c r="AT520" s="142" t="s">
        <v>135</v>
      </c>
      <c r="AU520" s="142" t="s">
        <v>85</v>
      </c>
      <c r="AY520" s="16" t="s">
        <v>132</v>
      </c>
      <c r="BE520" s="143">
        <f>IF(N520="základní",J520,0)</f>
        <v>0</v>
      </c>
      <c r="BF520" s="143">
        <f>IF(N520="snížená",J520,0)</f>
        <v>0</v>
      </c>
      <c r="BG520" s="143">
        <f>IF(N520="zákl. přenesená",J520,0)</f>
        <v>0</v>
      </c>
      <c r="BH520" s="143">
        <f>IF(N520="sníž. přenesená",J520,0)</f>
        <v>0</v>
      </c>
      <c r="BI520" s="143">
        <f>IF(N520="nulová",J520,0)</f>
        <v>0</v>
      </c>
      <c r="BJ520" s="16" t="s">
        <v>83</v>
      </c>
      <c r="BK520" s="143">
        <f>ROUND(I520*H520,2)</f>
        <v>0</v>
      </c>
      <c r="BL520" s="16" t="s">
        <v>241</v>
      </c>
      <c r="BM520" s="142" t="s">
        <v>658</v>
      </c>
    </row>
    <row r="521" spans="2:65" s="1" customFormat="1" ht="28.8">
      <c r="B521" s="31"/>
      <c r="D521" s="144" t="s">
        <v>140</v>
      </c>
      <c r="F521" s="145" t="s">
        <v>659</v>
      </c>
      <c r="I521" s="146"/>
      <c r="L521" s="31"/>
      <c r="M521" s="147"/>
      <c r="T521" s="55"/>
      <c r="AT521" s="16" t="s">
        <v>140</v>
      </c>
      <c r="AU521" s="16" t="s">
        <v>85</v>
      </c>
    </row>
    <row r="522" spans="2:65" s="11" customFormat="1" ht="22.95" customHeight="1">
      <c r="B522" s="119"/>
      <c r="D522" s="120" t="s">
        <v>75</v>
      </c>
      <c r="E522" s="129" t="s">
        <v>660</v>
      </c>
      <c r="F522" s="129" t="s">
        <v>661</v>
      </c>
      <c r="I522" s="122"/>
      <c r="J522" s="130">
        <f>BK522</f>
        <v>0</v>
      </c>
      <c r="L522" s="119"/>
      <c r="M522" s="124"/>
      <c r="P522" s="125">
        <f>SUM(P523:P567)</f>
        <v>0</v>
      </c>
      <c r="R522" s="125">
        <f>SUM(R523:R567)</f>
        <v>4.0108449200000003</v>
      </c>
      <c r="T522" s="126">
        <f>SUM(T523:T567)</f>
        <v>0</v>
      </c>
      <c r="AR522" s="120" t="s">
        <v>85</v>
      </c>
      <c r="AT522" s="127" t="s">
        <v>75</v>
      </c>
      <c r="AU522" s="127" t="s">
        <v>83</v>
      </c>
      <c r="AY522" s="120" t="s">
        <v>132</v>
      </c>
      <c r="BK522" s="128">
        <f>SUM(BK523:BK567)</f>
        <v>0</v>
      </c>
    </row>
    <row r="523" spans="2:65" s="1" customFormat="1" ht="16.5" customHeight="1">
      <c r="B523" s="31"/>
      <c r="C523" s="131" t="s">
        <v>662</v>
      </c>
      <c r="D523" s="131" t="s">
        <v>135</v>
      </c>
      <c r="E523" s="132" t="s">
        <v>663</v>
      </c>
      <c r="F523" s="133" t="s">
        <v>664</v>
      </c>
      <c r="G523" s="134" t="s">
        <v>191</v>
      </c>
      <c r="H523" s="135">
        <v>125.333</v>
      </c>
      <c r="I523" s="136"/>
      <c r="J523" s="137">
        <f>ROUND(I523*H523,2)</f>
        <v>0</v>
      </c>
      <c r="K523" s="133" t="s">
        <v>151</v>
      </c>
      <c r="L523" s="31"/>
      <c r="M523" s="138" t="s">
        <v>1</v>
      </c>
      <c r="N523" s="139" t="s">
        <v>41</v>
      </c>
      <c r="P523" s="140">
        <f>O523*H523</f>
        <v>0</v>
      </c>
      <c r="Q523" s="140">
        <v>0</v>
      </c>
      <c r="R523" s="140">
        <f>Q523*H523</f>
        <v>0</v>
      </c>
      <c r="S523" s="140">
        <v>0</v>
      </c>
      <c r="T523" s="141">
        <f>S523*H523</f>
        <v>0</v>
      </c>
      <c r="AR523" s="142" t="s">
        <v>241</v>
      </c>
      <c r="AT523" s="142" t="s">
        <v>135</v>
      </c>
      <c r="AU523" s="142" t="s">
        <v>85</v>
      </c>
      <c r="AY523" s="16" t="s">
        <v>132</v>
      </c>
      <c r="BE523" s="143">
        <f>IF(N523="základní",J523,0)</f>
        <v>0</v>
      </c>
      <c r="BF523" s="143">
        <f>IF(N523="snížená",J523,0)</f>
        <v>0</v>
      </c>
      <c r="BG523" s="143">
        <f>IF(N523="zákl. přenesená",J523,0)</f>
        <v>0</v>
      </c>
      <c r="BH523" s="143">
        <f>IF(N523="sníž. přenesená",J523,0)</f>
        <v>0</v>
      </c>
      <c r="BI523" s="143">
        <f>IF(N523="nulová",J523,0)</f>
        <v>0</v>
      </c>
      <c r="BJ523" s="16" t="s">
        <v>83</v>
      </c>
      <c r="BK523" s="143">
        <f>ROUND(I523*H523,2)</f>
        <v>0</v>
      </c>
      <c r="BL523" s="16" t="s">
        <v>241</v>
      </c>
      <c r="BM523" s="142" t="s">
        <v>665</v>
      </c>
    </row>
    <row r="524" spans="2:65" s="1" customFormat="1" ht="19.2">
      <c r="B524" s="31"/>
      <c r="D524" s="144" t="s">
        <v>140</v>
      </c>
      <c r="F524" s="145" t="s">
        <v>666</v>
      </c>
      <c r="I524" s="146"/>
      <c r="L524" s="31"/>
      <c r="M524" s="147"/>
      <c r="T524" s="55"/>
      <c r="AT524" s="16" t="s">
        <v>140</v>
      </c>
      <c r="AU524" s="16" t="s">
        <v>85</v>
      </c>
    </row>
    <row r="525" spans="2:65" s="12" customFormat="1">
      <c r="B525" s="148"/>
      <c r="D525" s="144" t="s">
        <v>141</v>
      </c>
      <c r="E525" s="149" t="s">
        <v>1</v>
      </c>
      <c r="F525" s="150" t="s">
        <v>667</v>
      </c>
      <c r="H525" s="149" t="s">
        <v>1</v>
      </c>
      <c r="I525" s="151"/>
      <c r="L525" s="148"/>
      <c r="M525" s="152"/>
      <c r="T525" s="153"/>
      <c r="AT525" s="149" t="s">
        <v>141</v>
      </c>
      <c r="AU525" s="149" t="s">
        <v>85</v>
      </c>
      <c r="AV525" s="12" t="s">
        <v>83</v>
      </c>
      <c r="AW525" s="12" t="s">
        <v>32</v>
      </c>
      <c r="AX525" s="12" t="s">
        <v>76</v>
      </c>
      <c r="AY525" s="149" t="s">
        <v>132</v>
      </c>
    </row>
    <row r="526" spans="2:65" s="13" customFormat="1">
      <c r="B526" s="154"/>
      <c r="D526" s="144" t="s">
        <v>141</v>
      </c>
      <c r="E526" s="155" t="s">
        <v>1</v>
      </c>
      <c r="F526" s="156" t="s">
        <v>668</v>
      </c>
      <c r="H526" s="157">
        <v>8.8350000000000009</v>
      </c>
      <c r="I526" s="158"/>
      <c r="L526" s="154"/>
      <c r="M526" s="159"/>
      <c r="T526" s="160"/>
      <c r="AT526" s="155" t="s">
        <v>141</v>
      </c>
      <c r="AU526" s="155" t="s">
        <v>85</v>
      </c>
      <c r="AV526" s="13" t="s">
        <v>85</v>
      </c>
      <c r="AW526" s="13" t="s">
        <v>32</v>
      </c>
      <c r="AX526" s="13" t="s">
        <v>76</v>
      </c>
      <c r="AY526" s="155" t="s">
        <v>132</v>
      </c>
    </row>
    <row r="527" spans="2:65" s="13" customFormat="1">
      <c r="B527" s="154"/>
      <c r="D527" s="144" t="s">
        <v>141</v>
      </c>
      <c r="E527" s="155" t="s">
        <v>1</v>
      </c>
      <c r="F527" s="156" t="s">
        <v>669</v>
      </c>
      <c r="H527" s="157">
        <v>7.4</v>
      </c>
      <c r="I527" s="158"/>
      <c r="L527" s="154"/>
      <c r="M527" s="159"/>
      <c r="T527" s="160"/>
      <c r="AT527" s="155" t="s">
        <v>141</v>
      </c>
      <c r="AU527" s="155" t="s">
        <v>85</v>
      </c>
      <c r="AV527" s="13" t="s">
        <v>85</v>
      </c>
      <c r="AW527" s="13" t="s">
        <v>32</v>
      </c>
      <c r="AX527" s="13" t="s">
        <v>76</v>
      </c>
      <c r="AY527" s="155" t="s">
        <v>132</v>
      </c>
    </row>
    <row r="528" spans="2:65" s="13" customFormat="1">
      <c r="B528" s="154"/>
      <c r="D528" s="144" t="s">
        <v>141</v>
      </c>
      <c r="E528" s="155" t="s">
        <v>1</v>
      </c>
      <c r="F528" s="156" t="s">
        <v>670</v>
      </c>
      <c r="H528" s="157">
        <v>2.2040000000000002</v>
      </c>
      <c r="I528" s="158"/>
      <c r="L528" s="154"/>
      <c r="M528" s="159"/>
      <c r="T528" s="160"/>
      <c r="AT528" s="155" t="s">
        <v>141</v>
      </c>
      <c r="AU528" s="155" t="s">
        <v>85</v>
      </c>
      <c r="AV528" s="13" t="s">
        <v>85</v>
      </c>
      <c r="AW528" s="13" t="s">
        <v>32</v>
      </c>
      <c r="AX528" s="13" t="s">
        <v>76</v>
      </c>
      <c r="AY528" s="155" t="s">
        <v>132</v>
      </c>
    </row>
    <row r="529" spans="2:65" s="13" customFormat="1">
      <c r="B529" s="154"/>
      <c r="D529" s="144" t="s">
        <v>141</v>
      </c>
      <c r="E529" s="155" t="s">
        <v>1</v>
      </c>
      <c r="F529" s="156" t="s">
        <v>671</v>
      </c>
      <c r="H529" s="157">
        <v>15.157999999999999</v>
      </c>
      <c r="I529" s="158"/>
      <c r="L529" s="154"/>
      <c r="M529" s="159"/>
      <c r="T529" s="160"/>
      <c r="AT529" s="155" t="s">
        <v>141</v>
      </c>
      <c r="AU529" s="155" t="s">
        <v>85</v>
      </c>
      <c r="AV529" s="13" t="s">
        <v>85</v>
      </c>
      <c r="AW529" s="13" t="s">
        <v>32</v>
      </c>
      <c r="AX529" s="13" t="s">
        <v>76</v>
      </c>
      <c r="AY529" s="155" t="s">
        <v>132</v>
      </c>
    </row>
    <row r="530" spans="2:65" s="13" customFormat="1">
      <c r="B530" s="154"/>
      <c r="D530" s="144" t="s">
        <v>141</v>
      </c>
      <c r="E530" s="155" t="s">
        <v>1</v>
      </c>
      <c r="F530" s="156" t="s">
        <v>672</v>
      </c>
      <c r="H530" s="157">
        <v>48.316000000000003</v>
      </c>
      <c r="I530" s="158"/>
      <c r="L530" s="154"/>
      <c r="M530" s="159"/>
      <c r="T530" s="160"/>
      <c r="AT530" s="155" t="s">
        <v>141</v>
      </c>
      <c r="AU530" s="155" t="s">
        <v>85</v>
      </c>
      <c r="AV530" s="13" t="s">
        <v>85</v>
      </c>
      <c r="AW530" s="13" t="s">
        <v>32</v>
      </c>
      <c r="AX530" s="13" t="s">
        <v>76</v>
      </c>
      <c r="AY530" s="155" t="s">
        <v>132</v>
      </c>
    </row>
    <row r="531" spans="2:65" s="13" customFormat="1">
      <c r="B531" s="154"/>
      <c r="D531" s="144" t="s">
        <v>141</v>
      </c>
      <c r="E531" s="155" t="s">
        <v>1</v>
      </c>
      <c r="F531" s="156" t="s">
        <v>673</v>
      </c>
      <c r="H531" s="157">
        <v>43.42</v>
      </c>
      <c r="I531" s="158"/>
      <c r="L531" s="154"/>
      <c r="M531" s="159"/>
      <c r="T531" s="160"/>
      <c r="AT531" s="155" t="s">
        <v>141</v>
      </c>
      <c r="AU531" s="155" t="s">
        <v>85</v>
      </c>
      <c r="AV531" s="13" t="s">
        <v>85</v>
      </c>
      <c r="AW531" s="13" t="s">
        <v>32</v>
      </c>
      <c r="AX531" s="13" t="s">
        <v>76</v>
      </c>
      <c r="AY531" s="155" t="s">
        <v>132</v>
      </c>
    </row>
    <row r="532" spans="2:65" s="14" customFormat="1">
      <c r="B532" s="161"/>
      <c r="D532" s="144" t="s">
        <v>141</v>
      </c>
      <c r="E532" s="162" t="s">
        <v>1</v>
      </c>
      <c r="F532" s="163" t="s">
        <v>144</v>
      </c>
      <c r="H532" s="164">
        <v>125.33300000000003</v>
      </c>
      <c r="I532" s="165"/>
      <c r="L532" s="161"/>
      <c r="M532" s="166"/>
      <c r="T532" s="167"/>
      <c r="AT532" s="162" t="s">
        <v>141</v>
      </c>
      <c r="AU532" s="162" t="s">
        <v>85</v>
      </c>
      <c r="AV532" s="14" t="s">
        <v>131</v>
      </c>
      <c r="AW532" s="14" t="s">
        <v>32</v>
      </c>
      <c r="AX532" s="14" t="s">
        <v>83</v>
      </c>
      <c r="AY532" s="162" t="s">
        <v>132</v>
      </c>
    </row>
    <row r="533" spans="2:65" s="1" customFormat="1" ht="16.5" customHeight="1">
      <c r="B533" s="31"/>
      <c r="C533" s="131" t="s">
        <v>674</v>
      </c>
      <c r="D533" s="131" t="s">
        <v>135</v>
      </c>
      <c r="E533" s="132" t="s">
        <v>675</v>
      </c>
      <c r="F533" s="133" t="s">
        <v>676</v>
      </c>
      <c r="G533" s="134" t="s">
        <v>191</v>
      </c>
      <c r="H533" s="135">
        <v>125.333</v>
      </c>
      <c r="I533" s="136"/>
      <c r="J533" s="137">
        <f>ROUND(I533*H533,2)</f>
        <v>0</v>
      </c>
      <c r="K533" s="133" t="s">
        <v>151</v>
      </c>
      <c r="L533" s="31"/>
      <c r="M533" s="138" t="s">
        <v>1</v>
      </c>
      <c r="N533" s="139" t="s">
        <v>41</v>
      </c>
      <c r="P533" s="140">
        <f>O533*H533</f>
        <v>0</v>
      </c>
      <c r="Q533" s="140">
        <v>2.9999999999999997E-4</v>
      </c>
      <c r="R533" s="140">
        <f>Q533*H533</f>
        <v>3.7599899999999999E-2</v>
      </c>
      <c r="S533" s="140">
        <v>0</v>
      </c>
      <c r="T533" s="141">
        <f>S533*H533</f>
        <v>0</v>
      </c>
      <c r="AR533" s="142" t="s">
        <v>241</v>
      </c>
      <c r="AT533" s="142" t="s">
        <v>135</v>
      </c>
      <c r="AU533" s="142" t="s">
        <v>85</v>
      </c>
      <c r="AY533" s="16" t="s">
        <v>132</v>
      </c>
      <c r="BE533" s="143">
        <f>IF(N533="základní",J533,0)</f>
        <v>0</v>
      </c>
      <c r="BF533" s="143">
        <f>IF(N533="snížená",J533,0)</f>
        <v>0</v>
      </c>
      <c r="BG533" s="143">
        <f>IF(N533="zákl. přenesená",J533,0)</f>
        <v>0</v>
      </c>
      <c r="BH533" s="143">
        <f>IF(N533="sníž. přenesená",J533,0)</f>
        <v>0</v>
      </c>
      <c r="BI533" s="143">
        <f>IF(N533="nulová",J533,0)</f>
        <v>0</v>
      </c>
      <c r="BJ533" s="16" t="s">
        <v>83</v>
      </c>
      <c r="BK533" s="143">
        <f>ROUND(I533*H533,2)</f>
        <v>0</v>
      </c>
      <c r="BL533" s="16" t="s">
        <v>241</v>
      </c>
      <c r="BM533" s="142" t="s">
        <v>677</v>
      </c>
    </row>
    <row r="534" spans="2:65" s="1" customFormat="1" ht="19.2">
      <c r="B534" s="31"/>
      <c r="D534" s="144" t="s">
        <v>140</v>
      </c>
      <c r="F534" s="145" t="s">
        <v>678</v>
      </c>
      <c r="I534" s="146"/>
      <c r="L534" s="31"/>
      <c r="M534" s="147"/>
      <c r="T534" s="55"/>
      <c r="AT534" s="16" t="s">
        <v>140</v>
      </c>
      <c r="AU534" s="16" t="s">
        <v>85</v>
      </c>
    </row>
    <row r="535" spans="2:65" s="12" customFormat="1">
      <c r="B535" s="148"/>
      <c r="D535" s="144" t="s">
        <v>141</v>
      </c>
      <c r="E535" s="149" t="s">
        <v>1</v>
      </c>
      <c r="F535" s="150" t="s">
        <v>667</v>
      </c>
      <c r="H535" s="149" t="s">
        <v>1</v>
      </c>
      <c r="I535" s="151"/>
      <c r="L535" s="148"/>
      <c r="M535" s="152"/>
      <c r="T535" s="153"/>
      <c r="AT535" s="149" t="s">
        <v>141</v>
      </c>
      <c r="AU535" s="149" t="s">
        <v>85</v>
      </c>
      <c r="AV535" s="12" t="s">
        <v>83</v>
      </c>
      <c r="AW535" s="12" t="s">
        <v>32</v>
      </c>
      <c r="AX535" s="12" t="s">
        <v>76</v>
      </c>
      <c r="AY535" s="149" t="s">
        <v>132</v>
      </c>
    </row>
    <row r="536" spans="2:65" s="13" customFormat="1">
      <c r="B536" s="154"/>
      <c r="D536" s="144" t="s">
        <v>141</v>
      </c>
      <c r="E536" s="155" t="s">
        <v>1</v>
      </c>
      <c r="F536" s="156" t="s">
        <v>668</v>
      </c>
      <c r="H536" s="157">
        <v>8.8350000000000009</v>
      </c>
      <c r="I536" s="158"/>
      <c r="L536" s="154"/>
      <c r="M536" s="159"/>
      <c r="T536" s="160"/>
      <c r="AT536" s="155" t="s">
        <v>141</v>
      </c>
      <c r="AU536" s="155" t="s">
        <v>85</v>
      </c>
      <c r="AV536" s="13" t="s">
        <v>85</v>
      </c>
      <c r="AW536" s="13" t="s">
        <v>32</v>
      </c>
      <c r="AX536" s="13" t="s">
        <v>76</v>
      </c>
      <c r="AY536" s="155" t="s">
        <v>132</v>
      </c>
    </row>
    <row r="537" spans="2:65" s="13" customFormat="1">
      <c r="B537" s="154"/>
      <c r="D537" s="144" t="s">
        <v>141</v>
      </c>
      <c r="E537" s="155" t="s">
        <v>1</v>
      </c>
      <c r="F537" s="156" t="s">
        <v>669</v>
      </c>
      <c r="H537" s="157">
        <v>7.4</v>
      </c>
      <c r="I537" s="158"/>
      <c r="L537" s="154"/>
      <c r="M537" s="159"/>
      <c r="T537" s="160"/>
      <c r="AT537" s="155" t="s">
        <v>141</v>
      </c>
      <c r="AU537" s="155" t="s">
        <v>85</v>
      </c>
      <c r="AV537" s="13" t="s">
        <v>85</v>
      </c>
      <c r="AW537" s="13" t="s">
        <v>32</v>
      </c>
      <c r="AX537" s="13" t="s">
        <v>76</v>
      </c>
      <c r="AY537" s="155" t="s">
        <v>132</v>
      </c>
    </row>
    <row r="538" spans="2:65" s="13" customFormat="1">
      <c r="B538" s="154"/>
      <c r="D538" s="144" t="s">
        <v>141</v>
      </c>
      <c r="E538" s="155" t="s">
        <v>1</v>
      </c>
      <c r="F538" s="156" t="s">
        <v>670</v>
      </c>
      <c r="H538" s="157">
        <v>2.2040000000000002</v>
      </c>
      <c r="I538" s="158"/>
      <c r="L538" s="154"/>
      <c r="M538" s="159"/>
      <c r="T538" s="160"/>
      <c r="AT538" s="155" t="s">
        <v>141</v>
      </c>
      <c r="AU538" s="155" t="s">
        <v>85</v>
      </c>
      <c r="AV538" s="13" t="s">
        <v>85</v>
      </c>
      <c r="AW538" s="13" t="s">
        <v>32</v>
      </c>
      <c r="AX538" s="13" t="s">
        <v>76</v>
      </c>
      <c r="AY538" s="155" t="s">
        <v>132</v>
      </c>
    </row>
    <row r="539" spans="2:65" s="13" customFormat="1">
      <c r="B539" s="154"/>
      <c r="D539" s="144" t="s">
        <v>141</v>
      </c>
      <c r="E539" s="155" t="s">
        <v>1</v>
      </c>
      <c r="F539" s="156" t="s">
        <v>671</v>
      </c>
      <c r="H539" s="157">
        <v>15.157999999999999</v>
      </c>
      <c r="I539" s="158"/>
      <c r="L539" s="154"/>
      <c r="M539" s="159"/>
      <c r="T539" s="160"/>
      <c r="AT539" s="155" t="s">
        <v>141</v>
      </c>
      <c r="AU539" s="155" t="s">
        <v>85</v>
      </c>
      <c r="AV539" s="13" t="s">
        <v>85</v>
      </c>
      <c r="AW539" s="13" t="s">
        <v>32</v>
      </c>
      <c r="AX539" s="13" t="s">
        <v>76</v>
      </c>
      <c r="AY539" s="155" t="s">
        <v>132</v>
      </c>
    </row>
    <row r="540" spans="2:65" s="13" customFormat="1">
      <c r="B540" s="154"/>
      <c r="D540" s="144" t="s">
        <v>141</v>
      </c>
      <c r="E540" s="155" t="s">
        <v>1</v>
      </c>
      <c r="F540" s="156" t="s">
        <v>672</v>
      </c>
      <c r="H540" s="157">
        <v>48.316000000000003</v>
      </c>
      <c r="I540" s="158"/>
      <c r="L540" s="154"/>
      <c r="M540" s="159"/>
      <c r="T540" s="160"/>
      <c r="AT540" s="155" t="s">
        <v>141</v>
      </c>
      <c r="AU540" s="155" t="s">
        <v>85</v>
      </c>
      <c r="AV540" s="13" t="s">
        <v>85</v>
      </c>
      <c r="AW540" s="13" t="s">
        <v>32</v>
      </c>
      <c r="AX540" s="13" t="s">
        <v>76</v>
      </c>
      <c r="AY540" s="155" t="s">
        <v>132</v>
      </c>
    </row>
    <row r="541" spans="2:65" s="13" customFormat="1">
      <c r="B541" s="154"/>
      <c r="D541" s="144" t="s">
        <v>141</v>
      </c>
      <c r="E541" s="155" t="s">
        <v>1</v>
      </c>
      <c r="F541" s="156" t="s">
        <v>673</v>
      </c>
      <c r="H541" s="157">
        <v>43.42</v>
      </c>
      <c r="I541" s="158"/>
      <c r="L541" s="154"/>
      <c r="M541" s="159"/>
      <c r="T541" s="160"/>
      <c r="AT541" s="155" t="s">
        <v>141</v>
      </c>
      <c r="AU541" s="155" t="s">
        <v>85</v>
      </c>
      <c r="AV541" s="13" t="s">
        <v>85</v>
      </c>
      <c r="AW541" s="13" t="s">
        <v>32</v>
      </c>
      <c r="AX541" s="13" t="s">
        <v>76</v>
      </c>
      <c r="AY541" s="155" t="s">
        <v>132</v>
      </c>
    </row>
    <row r="542" spans="2:65" s="14" customFormat="1">
      <c r="B542" s="161"/>
      <c r="D542" s="144" t="s">
        <v>141</v>
      </c>
      <c r="E542" s="162" t="s">
        <v>1</v>
      </c>
      <c r="F542" s="163" t="s">
        <v>144</v>
      </c>
      <c r="H542" s="164">
        <v>125.33300000000003</v>
      </c>
      <c r="I542" s="165"/>
      <c r="L542" s="161"/>
      <c r="M542" s="166"/>
      <c r="T542" s="167"/>
      <c r="AT542" s="162" t="s">
        <v>141</v>
      </c>
      <c r="AU542" s="162" t="s">
        <v>85</v>
      </c>
      <c r="AV542" s="14" t="s">
        <v>131</v>
      </c>
      <c r="AW542" s="14" t="s">
        <v>32</v>
      </c>
      <c r="AX542" s="14" t="s">
        <v>83</v>
      </c>
      <c r="AY542" s="162" t="s">
        <v>132</v>
      </c>
    </row>
    <row r="543" spans="2:65" s="1" customFormat="1" ht="24.15" customHeight="1">
      <c r="B543" s="31"/>
      <c r="C543" s="131" t="s">
        <v>679</v>
      </c>
      <c r="D543" s="131" t="s">
        <v>135</v>
      </c>
      <c r="E543" s="132" t="s">
        <v>680</v>
      </c>
      <c r="F543" s="133" t="s">
        <v>681</v>
      </c>
      <c r="G543" s="134" t="s">
        <v>191</v>
      </c>
      <c r="H543" s="135">
        <v>125.333</v>
      </c>
      <c r="I543" s="136"/>
      <c r="J543" s="137">
        <f>ROUND(I543*H543,2)</f>
        <v>0</v>
      </c>
      <c r="K543" s="133" t="s">
        <v>151</v>
      </c>
      <c r="L543" s="31"/>
      <c r="M543" s="138" t="s">
        <v>1</v>
      </c>
      <c r="N543" s="139" t="s">
        <v>41</v>
      </c>
      <c r="P543" s="140">
        <f>O543*H543</f>
        <v>0</v>
      </c>
      <c r="Q543" s="140">
        <v>1.5E-3</v>
      </c>
      <c r="R543" s="140">
        <f>Q543*H543</f>
        <v>0.18799950000000001</v>
      </c>
      <c r="S543" s="140">
        <v>0</v>
      </c>
      <c r="T543" s="141">
        <f>S543*H543</f>
        <v>0</v>
      </c>
      <c r="AR543" s="142" t="s">
        <v>241</v>
      </c>
      <c r="AT543" s="142" t="s">
        <v>135</v>
      </c>
      <c r="AU543" s="142" t="s">
        <v>85</v>
      </c>
      <c r="AY543" s="16" t="s">
        <v>132</v>
      </c>
      <c r="BE543" s="143">
        <f>IF(N543="základní",J543,0)</f>
        <v>0</v>
      </c>
      <c r="BF543" s="143">
        <f>IF(N543="snížená",J543,0)</f>
        <v>0</v>
      </c>
      <c r="BG543" s="143">
        <f>IF(N543="zákl. přenesená",J543,0)</f>
        <v>0</v>
      </c>
      <c r="BH543" s="143">
        <f>IF(N543="sníž. přenesená",J543,0)</f>
        <v>0</v>
      </c>
      <c r="BI543" s="143">
        <f>IF(N543="nulová",J543,0)</f>
        <v>0</v>
      </c>
      <c r="BJ543" s="16" t="s">
        <v>83</v>
      </c>
      <c r="BK543" s="143">
        <f>ROUND(I543*H543,2)</f>
        <v>0</v>
      </c>
      <c r="BL543" s="16" t="s">
        <v>241</v>
      </c>
      <c r="BM543" s="142" t="s">
        <v>682</v>
      </c>
    </row>
    <row r="544" spans="2:65" s="1" customFormat="1" ht="19.2">
      <c r="B544" s="31"/>
      <c r="D544" s="144" t="s">
        <v>140</v>
      </c>
      <c r="F544" s="145" t="s">
        <v>683</v>
      </c>
      <c r="I544" s="146"/>
      <c r="L544" s="31"/>
      <c r="M544" s="147"/>
      <c r="T544" s="55"/>
      <c r="AT544" s="16" t="s">
        <v>140</v>
      </c>
      <c r="AU544" s="16" t="s">
        <v>85</v>
      </c>
    </row>
    <row r="545" spans="2:65" s="12" customFormat="1">
      <c r="B545" s="148"/>
      <c r="D545" s="144" t="s">
        <v>141</v>
      </c>
      <c r="E545" s="149" t="s">
        <v>1</v>
      </c>
      <c r="F545" s="150" t="s">
        <v>667</v>
      </c>
      <c r="H545" s="149" t="s">
        <v>1</v>
      </c>
      <c r="I545" s="151"/>
      <c r="L545" s="148"/>
      <c r="M545" s="152"/>
      <c r="T545" s="153"/>
      <c r="AT545" s="149" t="s">
        <v>141</v>
      </c>
      <c r="AU545" s="149" t="s">
        <v>85</v>
      </c>
      <c r="AV545" s="12" t="s">
        <v>83</v>
      </c>
      <c r="AW545" s="12" t="s">
        <v>32</v>
      </c>
      <c r="AX545" s="12" t="s">
        <v>76</v>
      </c>
      <c r="AY545" s="149" t="s">
        <v>132</v>
      </c>
    </row>
    <row r="546" spans="2:65" s="13" customFormat="1">
      <c r="B546" s="154"/>
      <c r="D546" s="144" t="s">
        <v>141</v>
      </c>
      <c r="E546" s="155" t="s">
        <v>1</v>
      </c>
      <c r="F546" s="156" t="s">
        <v>668</v>
      </c>
      <c r="H546" s="157">
        <v>8.8350000000000009</v>
      </c>
      <c r="I546" s="158"/>
      <c r="L546" s="154"/>
      <c r="M546" s="159"/>
      <c r="T546" s="160"/>
      <c r="AT546" s="155" t="s">
        <v>141</v>
      </c>
      <c r="AU546" s="155" t="s">
        <v>85</v>
      </c>
      <c r="AV546" s="13" t="s">
        <v>85</v>
      </c>
      <c r="AW546" s="13" t="s">
        <v>32</v>
      </c>
      <c r="AX546" s="13" t="s">
        <v>76</v>
      </c>
      <c r="AY546" s="155" t="s">
        <v>132</v>
      </c>
    </row>
    <row r="547" spans="2:65" s="13" customFormat="1">
      <c r="B547" s="154"/>
      <c r="D547" s="144" t="s">
        <v>141</v>
      </c>
      <c r="E547" s="155" t="s">
        <v>1</v>
      </c>
      <c r="F547" s="156" t="s">
        <v>669</v>
      </c>
      <c r="H547" s="157">
        <v>7.4</v>
      </c>
      <c r="I547" s="158"/>
      <c r="L547" s="154"/>
      <c r="M547" s="159"/>
      <c r="T547" s="160"/>
      <c r="AT547" s="155" t="s">
        <v>141</v>
      </c>
      <c r="AU547" s="155" t="s">
        <v>85</v>
      </c>
      <c r="AV547" s="13" t="s">
        <v>85</v>
      </c>
      <c r="AW547" s="13" t="s">
        <v>32</v>
      </c>
      <c r="AX547" s="13" t="s">
        <v>76</v>
      </c>
      <c r="AY547" s="155" t="s">
        <v>132</v>
      </c>
    </row>
    <row r="548" spans="2:65" s="13" customFormat="1">
      <c r="B548" s="154"/>
      <c r="D548" s="144" t="s">
        <v>141</v>
      </c>
      <c r="E548" s="155" t="s">
        <v>1</v>
      </c>
      <c r="F548" s="156" t="s">
        <v>670</v>
      </c>
      <c r="H548" s="157">
        <v>2.2040000000000002</v>
      </c>
      <c r="I548" s="158"/>
      <c r="L548" s="154"/>
      <c r="M548" s="159"/>
      <c r="T548" s="160"/>
      <c r="AT548" s="155" t="s">
        <v>141</v>
      </c>
      <c r="AU548" s="155" t="s">
        <v>85</v>
      </c>
      <c r="AV548" s="13" t="s">
        <v>85</v>
      </c>
      <c r="AW548" s="13" t="s">
        <v>32</v>
      </c>
      <c r="AX548" s="13" t="s">
        <v>76</v>
      </c>
      <c r="AY548" s="155" t="s">
        <v>132</v>
      </c>
    </row>
    <row r="549" spans="2:65" s="13" customFormat="1">
      <c r="B549" s="154"/>
      <c r="D549" s="144" t="s">
        <v>141</v>
      </c>
      <c r="E549" s="155" t="s">
        <v>1</v>
      </c>
      <c r="F549" s="156" t="s">
        <v>671</v>
      </c>
      <c r="H549" s="157">
        <v>15.157999999999999</v>
      </c>
      <c r="I549" s="158"/>
      <c r="L549" s="154"/>
      <c r="M549" s="159"/>
      <c r="T549" s="160"/>
      <c r="AT549" s="155" t="s">
        <v>141</v>
      </c>
      <c r="AU549" s="155" t="s">
        <v>85</v>
      </c>
      <c r="AV549" s="13" t="s">
        <v>85</v>
      </c>
      <c r="AW549" s="13" t="s">
        <v>32</v>
      </c>
      <c r="AX549" s="13" t="s">
        <v>76</v>
      </c>
      <c r="AY549" s="155" t="s">
        <v>132</v>
      </c>
    </row>
    <row r="550" spans="2:65" s="13" customFormat="1">
      <c r="B550" s="154"/>
      <c r="D550" s="144" t="s">
        <v>141</v>
      </c>
      <c r="E550" s="155" t="s">
        <v>1</v>
      </c>
      <c r="F550" s="156" t="s">
        <v>672</v>
      </c>
      <c r="H550" s="157">
        <v>48.316000000000003</v>
      </c>
      <c r="I550" s="158"/>
      <c r="L550" s="154"/>
      <c r="M550" s="159"/>
      <c r="T550" s="160"/>
      <c r="AT550" s="155" t="s">
        <v>141</v>
      </c>
      <c r="AU550" s="155" t="s">
        <v>85</v>
      </c>
      <c r="AV550" s="13" t="s">
        <v>85</v>
      </c>
      <c r="AW550" s="13" t="s">
        <v>32</v>
      </c>
      <c r="AX550" s="13" t="s">
        <v>76</v>
      </c>
      <c r="AY550" s="155" t="s">
        <v>132</v>
      </c>
    </row>
    <row r="551" spans="2:65" s="13" customFormat="1">
      <c r="B551" s="154"/>
      <c r="D551" s="144" t="s">
        <v>141</v>
      </c>
      <c r="E551" s="155" t="s">
        <v>1</v>
      </c>
      <c r="F551" s="156" t="s">
        <v>673</v>
      </c>
      <c r="H551" s="157">
        <v>43.42</v>
      </c>
      <c r="I551" s="158"/>
      <c r="L551" s="154"/>
      <c r="M551" s="159"/>
      <c r="T551" s="160"/>
      <c r="AT551" s="155" t="s">
        <v>141</v>
      </c>
      <c r="AU551" s="155" t="s">
        <v>85</v>
      </c>
      <c r="AV551" s="13" t="s">
        <v>85</v>
      </c>
      <c r="AW551" s="13" t="s">
        <v>32</v>
      </c>
      <c r="AX551" s="13" t="s">
        <v>76</v>
      </c>
      <c r="AY551" s="155" t="s">
        <v>132</v>
      </c>
    </row>
    <row r="552" spans="2:65" s="14" customFormat="1">
      <c r="B552" s="161"/>
      <c r="D552" s="144" t="s">
        <v>141</v>
      </c>
      <c r="E552" s="162" t="s">
        <v>1</v>
      </c>
      <c r="F552" s="163" t="s">
        <v>144</v>
      </c>
      <c r="H552" s="164">
        <v>125.33300000000003</v>
      </c>
      <c r="I552" s="165"/>
      <c r="L552" s="161"/>
      <c r="M552" s="166"/>
      <c r="T552" s="167"/>
      <c r="AT552" s="162" t="s">
        <v>141</v>
      </c>
      <c r="AU552" s="162" t="s">
        <v>85</v>
      </c>
      <c r="AV552" s="14" t="s">
        <v>131</v>
      </c>
      <c r="AW552" s="14" t="s">
        <v>32</v>
      </c>
      <c r="AX552" s="14" t="s">
        <v>83</v>
      </c>
      <c r="AY552" s="162" t="s">
        <v>132</v>
      </c>
    </row>
    <row r="553" spans="2:65" s="1" customFormat="1" ht="33" customHeight="1">
      <c r="B553" s="31"/>
      <c r="C553" s="131" t="s">
        <v>684</v>
      </c>
      <c r="D553" s="131" t="s">
        <v>135</v>
      </c>
      <c r="E553" s="132" t="s">
        <v>685</v>
      </c>
      <c r="F553" s="133" t="s">
        <v>686</v>
      </c>
      <c r="G553" s="134" t="s">
        <v>191</v>
      </c>
      <c r="H553" s="135">
        <v>125.333</v>
      </c>
      <c r="I553" s="136"/>
      <c r="J553" s="137">
        <f>ROUND(I553*H553,2)</f>
        <v>0</v>
      </c>
      <c r="K553" s="133" t="s">
        <v>151</v>
      </c>
      <c r="L553" s="31"/>
      <c r="M553" s="138" t="s">
        <v>1</v>
      </c>
      <c r="N553" s="139" t="s">
        <v>41</v>
      </c>
      <c r="P553" s="140">
        <f>O553*H553</f>
        <v>0</v>
      </c>
      <c r="Q553" s="140">
        <v>9.0299999999999998E-3</v>
      </c>
      <c r="R553" s="140">
        <f>Q553*H553</f>
        <v>1.13175699</v>
      </c>
      <c r="S553" s="140">
        <v>0</v>
      </c>
      <c r="T553" s="141">
        <f>S553*H553</f>
        <v>0</v>
      </c>
      <c r="AR553" s="142" t="s">
        <v>241</v>
      </c>
      <c r="AT553" s="142" t="s">
        <v>135</v>
      </c>
      <c r="AU553" s="142" t="s">
        <v>85</v>
      </c>
      <c r="AY553" s="16" t="s">
        <v>132</v>
      </c>
      <c r="BE553" s="143">
        <f>IF(N553="základní",J553,0)</f>
        <v>0</v>
      </c>
      <c r="BF553" s="143">
        <f>IF(N553="snížená",J553,0)</f>
        <v>0</v>
      </c>
      <c r="BG553" s="143">
        <f>IF(N553="zákl. přenesená",J553,0)</f>
        <v>0</v>
      </c>
      <c r="BH553" s="143">
        <f>IF(N553="sníž. přenesená",J553,0)</f>
        <v>0</v>
      </c>
      <c r="BI553" s="143">
        <f>IF(N553="nulová",J553,0)</f>
        <v>0</v>
      </c>
      <c r="BJ553" s="16" t="s">
        <v>83</v>
      </c>
      <c r="BK553" s="143">
        <f>ROUND(I553*H553,2)</f>
        <v>0</v>
      </c>
      <c r="BL553" s="16" t="s">
        <v>241</v>
      </c>
      <c r="BM553" s="142" t="s">
        <v>687</v>
      </c>
    </row>
    <row r="554" spans="2:65" s="1" customFormat="1" ht="19.2">
      <c r="B554" s="31"/>
      <c r="D554" s="144" t="s">
        <v>140</v>
      </c>
      <c r="F554" s="145" t="s">
        <v>688</v>
      </c>
      <c r="I554" s="146"/>
      <c r="L554" s="31"/>
      <c r="M554" s="147"/>
      <c r="T554" s="55"/>
      <c r="AT554" s="16" t="s">
        <v>140</v>
      </c>
      <c r="AU554" s="16" t="s">
        <v>85</v>
      </c>
    </row>
    <row r="555" spans="2:65" s="12" customFormat="1">
      <c r="B555" s="148"/>
      <c r="D555" s="144" t="s">
        <v>141</v>
      </c>
      <c r="E555" s="149" t="s">
        <v>1</v>
      </c>
      <c r="F555" s="150" t="s">
        <v>667</v>
      </c>
      <c r="H555" s="149" t="s">
        <v>1</v>
      </c>
      <c r="I555" s="151"/>
      <c r="L555" s="148"/>
      <c r="M555" s="152"/>
      <c r="T555" s="153"/>
      <c r="AT555" s="149" t="s">
        <v>141</v>
      </c>
      <c r="AU555" s="149" t="s">
        <v>85</v>
      </c>
      <c r="AV555" s="12" t="s">
        <v>83</v>
      </c>
      <c r="AW555" s="12" t="s">
        <v>32</v>
      </c>
      <c r="AX555" s="12" t="s">
        <v>76</v>
      </c>
      <c r="AY555" s="149" t="s">
        <v>132</v>
      </c>
    </row>
    <row r="556" spans="2:65" s="13" customFormat="1">
      <c r="B556" s="154"/>
      <c r="D556" s="144" t="s">
        <v>141</v>
      </c>
      <c r="E556" s="155" t="s">
        <v>1</v>
      </c>
      <c r="F556" s="156" t="s">
        <v>668</v>
      </c>
      <c r="H556" s="157">
        <v>8.8350000000000009</v>
      </c>
      <c r="I556" s="158"/>
      <c r="L556" s="154"/>
      <c r="M556" s="159"/>
      <c r="T556" s="160"/>
      <c r="AT556" s="155" t="s">
        <v>141</v>
      </c>
      <c r="AU556" s="155" t="s">
        <v>85</v>
      </c>
      <c r="AV556" s="13" t="s">
        <v>85</v>
      </c>
      <c r="AW556" s="13" t="s">
        <v>32</v>
      </c>
      <c r="AX556" s="13" t="s">
        <v>76</v>
      </c>
      <c r="AY556" s="155" t="s">
        <v>132</v>
      </c>
    </row>
    <row r="557" spans="2:65" s="13" customFormat="1">
      <c r="B557" s="154"/>
      <c r="D557" s="144" t="s">
        <v>141</v>
      </c>
      <c r="E557" s="155" t="s">
        <v>1</v>
      </c>
      <c r="F557" s="156" t="s">
        <v>669</v>
      </c>
      <c r="H557" s="157">
        <v>7.4</v>
      </c>
      <c r="I557" s="158"/>
      <c r="L557" s="154"/>
      <c r="M557" s="159"/>
      <c r="T557" s="160"/>
      <c r="AT557" s="155" t="s">
        <v>141</v>
      </c>
      <c r="AU557" s="155" t="s">
        <v>85</v>
      </c>
      <c r="AV557" s="13" t="s">
        <v>85</v>
      </c>
      <c r="AW557" s="13" t="s">
        <v>32</v>
      </c>
      <c r="AX557" s="13" t="s">
        <v>76</v>
      </c>
      <c r="AY557" s="155" t="s">
        <v>132</v>
      </c>
    </row>
    <row r="558" spans="2:65" s="13" customFormat="1">
      <c r="B558" s="154"/>
      <c r="D558" s="144" t="s">
        <v>141</v>
      </c>
      <c r="E558" s="155" t="s">
        <v>1</v>
      </c>
      <c r="F558" s="156" t="s">
        <v>670</v>
      </c>
      <c r="H558" s="157">
        <v>2.2040000000000002</v>
      </c>
      <c r="I558" s="158"/>
      <c r="L558" s="154"/>
      <c r="M558" s="159"/>
      <c r="T558" s="160"/>
      <c r="AT558" s="155" t="s">
        <v>141</v>
      </c>
      <c r="AU558" s="155" t="s">
        <v>85</v>
      </c>
      <c r="AV558" s="13" t="s">
        <v>85</v>
      </c>
      <c r="AW558" s="13" t="s">
        <v>32</v>
      </c>
      <c r="AX558" s="13" t="s">
        <v>76</v>
      </c>
      <c r="AY558" s="155" t="s">
        <v>132</v>
      </c>
    </row>
    <row r="559" spans="2:65" s="13" customFormat="1">
      <c r="B559" s="154"/>
      <c r="D559" s="144" t="s">
        <v>141</v>
      </c>
      <c r="E559" s="155" t="s">
        <v>1</v>
      </c>
      <c r="F559" s="156" t="s">
        <v>671</v>
      </c>
      <c r="H559" s="157">
        <v>15.157999999999999</v>
      </c>
      <c r="I559" s="158"/>
      <c r="L559" s="154"/>
      <c r="M559" s="159"/>
      <c r="T559" s="160"/>
      <c r="AT559" s="155" t="s">
        <v>141</v>
      </c>
      <c r="AU559" s="155" t="s">
        <v>85</v>
      </c>
      <c r="AV559" s="13" t="s">
        <v>85</v>
      </c>
      <c r="AW559" s="13" t="s">
        <v>32</v>
      </c>
      <c r="AX559" s="13" t="s">
        <v>76</v>
      </c>
      <c r="AY559" s="155" t="s">
        <v>132</v>
      </c>
    </row>
    <row r="560" spans="2:65" s="13" customFormat="1">
      <c r="B560" s="154"/>
      <c r="D560" s="144" t="s">
        <v>141</v>
      </c>
      <c r="E560" s="155" t="s">
        <v>1</v>
      </c>
      <c r="F560" s="156" t="s">
        <v>672</v>
      </c>
      <c r="H560" s="157">
        <v>48.316000000000003</v>
      </c>
      <c r="I560" s="158"/>
      <c r="L560" s="154"/>
      <c r="M560" s="159"/>
      <c r="T560" s="160"/>
      <c r="AT560" s="155" t="s">
        <v>141</v>
      </c>
      <c r="AU560" s="155" t="s">
        <v>85</v>
      </c>
      <c r="AV560" s="13" t="s">
        <v>85</v>
      </c>
      <c r="AW560" s="13" t="s">
        <v>32</v>
      </c>
      <c r="AX560" s="13" t="s">
        <v>76</v>
      </c>
      <c r="AY560" s="155" t="s">
        <v>132</v>
      </c>
    </row>
    <row r="561" spans="2:65" s="13" customFormat="1">
      <c r="B561" s="154"/>
      <c r="D561" s="144" t="s">
        <v>141</v>
      </c>
      <c r="E561" s="155" t="s">
        <v>1</v>
      </c>
      <c r="F561" s="156" t="s">
        <v>673</v>
      </c>
      <c r="H561" s="157">
        <v>43.42</v>
      </c>
      <c r="I561" s="158"/>
      <c r="L561" s="154"/>
      <c r="M561" s="159"/>
      <c r="T561" s="160"/>
      <c r="AT561" s="155" t="s">
        <v>141</v>
      </c>
      <c r="AU561" s="155" t="s">
        <v>85</v>
      </c>
      <c r="AV561" s="13" t="s">
        <v>85</v>
      </c>
      <c r="AW561" s="13" t="s">
        <v>32</v>
      </c>
      <c r="AX561" s="13" t="s">
        <v>76</v>
      </c>
      <c r="AY561" s="155" t="s">
        <v>132</v>
      </c>
    </row>
    <row r="562" spans="2:65" s="14" customFormat="1">
      <c r="B562" s="161"/>
      <c r="D562" s="144" t="s">
        <v>141</v>
      </c>
      <c r="E562" s="162" t="s">
        <v>1</v>
      </c>
      <c r="F562" s="163" t="s">
        <v>144</v>
      </c>
      <c r="H562" s="164">
        <v>125.33300000000003</v>
      </c>
      <c r="I562" s="165"/>
      <c r="L562" s="161"/>
      <c r="M562" s="166"/>
      <c r="T562" s="167"/>
      <c r="AT562" s="162" t="s">
        <v>141</v>
      </c>
      <c r="AU562" s="162" t="s">
        <v>85</v>
      </c>
      <c r="AV562" s="14" t="s">
        <v>131</v>
      </c>
      <c r="AW562" s="14" t="s">
        <v>32</v>
      </c>
      <c r="AX562" s="14" t="s">
        <v>83</v>
      </c>
      <c r="AY562" s="162" t="s">
        <v>132</v>
      </c>
    </row>
    <row r="563" spans="2:65" s="1" customFormat="1" ht="24.15" customHeight="1">
      <c r="B563" s="31"/>
      <c r="C563" s="168" t="s">
        <v>689</v>
      </c>
      <c r="D563" s="168" t="s">
        <v>236</v>
      </c>
      <c r="E563" s="169" t="s">
        <v>690</v>
      </c>
      <c r="F563" s="170" t="s">
        <v>691</v>
      </c>
      <c r="G563" s="171" t="s">
        <v>191</v>
      </c>
      <c r="H563" s="172">
        <v>144.13300000000001</v>
      </c>
      <c r="I563" s="173"/>
      <c r="J563" s="174">
        <f>ROUND(I563*H563,2)</f>
        <v>0</v>
      </c>
      <c r="K563" s="170" t="s">
        <v>151</v>
      </c>
      <c r="L563" s="175"/>
      <c r="M563" s="176" t="s">
        <v>1</v>
      </c>
      <c r="N563" s="177" t="s">
        <v>41</v>
      </c>
      <c r="P563" s="140">
        <f>O563*H563</f>
        <v>0</v>
      </c>
      <c r="Q563" s="140">
        <v>1.8409999999999999E-2</v>
      </c>
      <c r="R563" s="140">
        <f>Q563*H563</f>
        <v>2.6534885300000002</v>
      </c>
      <c r="S563" s="140">
        <v>0</v>
      </c>
      <c r="T563" s="141">
        <f>S563*H563</f>
        <v>0</v>
      </c>
      <c r="AR563" s="142" t="s">
        <v>338</v>
      </c>
      <c r="AT563" s="142" t="s">
        <v>236</v>
      </c>
      <c r="AU563" s="142" t="s">
        <v>85</v>
      </c>
      <c r="AY563" s="16" t="s">
        <v>132</v>
      </c>
      <c r="BE563" s="143">
        <f>IF(N563="základní",J563,0)</f>
        <v>0</v>
      </c>
      <c r="BF563" s="143">
        <f>IF(N563="snížená",J563,0)</f>
        <v>0</v>
      </c>
      <c r="BG563" s="143">
        <f>IF(N563="zákl. přenesená",J563,0)</f>
        <v>0</v>
      </c>
      <c r="BH563" s="143">
        <f>IF(N563="sníž. přenesená",J563,0)</f>
        <v>0</v>
      </c>
      <c r="BI563" s="143">
        <f>IF(N563="nulová",J563,0)</f>
        <v>0</v>
      </c>
      <c r="BJ563" s="16" t="s">
        <v>83</v>
      </c>
      <c r="BK563" s="143">
        <f>ROUND(I563*H563,2)</f>
        <v>0</v>
      </c>
      <c r="BL563" s="16" t="s">
        <v>241</v>
      </c>
      <c r="BM563" s="142" t="s">
        <v>692</v>
      </c>
    </row>
    <row r="564" spans="2:65" s="1" customFormat="1" ht="19.2">
      <c r="B564" s="31"/>
      <c r="D564" s="144" t="s">
        <v>140</v>
      </c>
      <c r="F564" s="145" t="s">
        <v>691</v>
      </c>
      <c r="I564" s="146"/>
      <c r="L564" s="31"/>
      <c r="M564" s="147"/>
      <c r="T564" s="55"/>
      <c r="AT564" s="16" t="s">
        <v>140</v>
      </c>
      <c r="AU564" s="16" t="s">
        <v>85</v>
      </c>
    </row>
    <row r="565" spans="2:65" s="13" customFormat="1">
      <c r="B565" s="154"/>
      <c r="D565" s="144" t="s">
        <v>141</v>
      </c>
      <c r="F565" s="156" t="s">
        <v>693</v>
      </c>
      <c r="H565" s="157">
        <v>144.13300000000001</v>
      </c>
      <c r="I565" s="158"/>
      <c r="L565" s="154"/>
      <c r="M565" s="159"/>
      <c r="T565" s="160"/>
      <c r="AT565" s="155" t="s">
        <v>141</v>
      </c>
      <c r="AU565" s="155" t="s">
        <v>85</v>
      </c>
      <c r="AV565" s="13" t="s">
        <v>85</v>
      </c>
      <c r="AW565" s="13" t="s">
        <v>4</v>
      </c>
      <c r="AX565" s="13" t="s">
        <v>83</v>
      </c>
      <c r="AY565" s="155" t="s">
        <v>132</v>
      </c>
    </row>
    <row r="566" spans="2:65" s="1" customFormat="1" ht="24.15" customHeight="1">
      <c r="B566" s="31"/>
      <c r="C566" s="131" t="s">
        <v>694</v>
      </c>
      <c r="D566" s="131" t="s">
        <v>135</v>
      </c>
      <c r="E566" s="132" t="s">
        <v>695</v>
      </c>
      <c r="F566" s="133" t="s">
        <v>696</v>
      </c>
      <c r="G566" s="134" t="s">
        <v>462</v>
      </c>
      <c r="H566" s="178"/>
      <c r="I566" s="136"/>
      <c r="J566" s="137">
        <f>ROUND(I566*H566,2)</f>
        <v>0</v>
      </c>
      <c r="K566" s="133" t="s">
        <v>151</v>
      </c>
      <c r="L566" s="31"/>
      <c r="M566" s="138" t="s">
        <v>1</v>
      </c>
      <c r="N566" s="139" t="s">
        <v>41</v>
      </c>
      <c r="P566" s="140">
        <f>O566*H566</f>
        <v>0</v>
      </c>
      <c r="Q566" s="140">
        <v>0</v>
      </c>
      <c r="R566" s="140">
        <f>Q566*H566</f>
        <v>0</v>
      </c>
      <c r="S566" s="140">
        <v>0</v>
      </c>
      <c r="T566" s="141">
        <f>S566*H566</f>
        <v>0</v>
      </c>
      <c r="AR566" s="142" t="s">
        <v>241</v>
      </c>
      <c r="AT566" s="142" t="s">
        <v>135</v>
      </c>
      <c r="AU566" s="142" t="s">
        <v>85</v>
      </c>
      <c r="AY566" s="16" t="s">
        <v>132</v>
      </c>
      <c r="BE566" s="143">
        <f>IF(N566="základní",J566,0)</f>
        <v>0</v>
      </c>
      <c r="BF566" s="143">
        <f>IF(N566="snížená",J566,0)</f>
        <v>0</v>
      </c>
      <c r="BG566" s="143">
        <f>IF(N566="zákl. přenesená",J566,0)</f>
        <v>0</v>
      </c>
      <c r="BH566" s="143">
        <f>IF(N566="sníž. přenesená",J566,0)</f>
        <v>0</v>
      </c>
      <c r="BI566" s="143">
        <f>IF(N566="nulová",J566,0)</f>
        <v>0</v>
      </c>
      <c r="BJ566" s="16" t="s">
        <v>83</v>
      </c>
      <c r="BK566" s="143">
        <f>ROUND(I566*H566,2)</f>
        <v>0</v>
      </c>
      <c r="BL566" s="16" t="s">
        <v>241</v>
      </c>
      <c r="BM566" s="142" t="s">
        <v>697</v>
      </c>
    </row>
    <row r="567" spans="2:65" s="1" customFormat="1" ht="28.8">
      <c r="B567" s="31"/>
      <c r="D567" s="144" t="s">
        <v>140</v>
      </c>
      <c r="F567" s="145" t="s">
        <v>698</v>
      </c>
      <c r="I567" s="146"/>
      <c r="L567" s="31"/>
      <c r="M567" s="147"/>
      <c r="T567" s="55"/>
      <c r="AT567" s="16" t="s">
        <v>140</v>
      </c>
      <c r="AU567" s="16" t="s">
        <v>85</v>
      </c>
    </row>
    <row r="568" spans="2:65" s="11" customFormat="1" ht="22.95" customHeight="1">
      <c r="B568" s="119"/>
      <c r="D568" s="120" t="s">
        <v>75</v>
      </c>
      <c r="E568" s="129" t="s">
        <v>699</v>
      </c>
      <c r="F568" s="129" t="s">
        <v>700</v>
      </c>
      <c r="I568" s="122"/>
      <c r="J568" s="130">
        <f>BK568</f>
        <v>0</v>
      </c>
      <c r="L568" s="119"/>
      <c r="M568" s="124"/>
      <c r="P568" s="125">
        <f>SUM(P569:P588)</f>
        <v>0</v>
      </c>
      <c r="R568" s="125">
        <f>SUM(R569:R588)</f>
        <v>0.25775684999999998</v>
      </c>
      <c r="T568" s="126">
        <f>SUM(T569:T588)</f>
        <v>0</v>
      </c>
      <c r="AR568" s="120" t="s">
        <v>85</v>
      </c>
      <c r="AT568" s="127" t="s">
        <v>75</v>
      </c>
      <c r="AU568" s="127" t="s">
        <v>83</v>
      </c>
      <c r="AY568" s="120" t="s">
        <v>132</v>
      </c>
      <c r="BK568" s="128">
        <f>SUM(BK569:BK588)</f>
        <v>0</v>
      </c>
    </row>
    <row r="569" spans="2:65" s="1" customFormat="1" ht="24.15" customHeight="1">
      <c r="B569" s="31"/>
      <c r="C569" s="131" t="s">
        <v>701</v>
      </c>
      <c r="D569" s="131" t="s">
        <v>135</v>
      </c>
      <c r="E569" s="132" t="s">
        <v>702</v>
      </c>
      <c r="F569" s="133" t="s">
        <v>703</v>
      </c>
      <c r="G569" s="134" t="s">
        <v>191</v>
      </c>
      <c r="H569" s="135">
        <v>542.64599999999996</v>
      </c>
      <c r="I569" s="136"/>
      <c r="J569" s="137">
        <f>ROUND(I569*H569,2)</f>
        <v>0</v>
      </c>
      <c r="K569" s="133" t="s">
        <v>151</v>
      </c>
      <c r="L569" s="31"/>
      <c r="M569" s="138" t="s">
        <v>1</v>
      </c>
      <c r="N569" s="139" t="s">
        <v>41</v>
      </c>
      <c r="P569" s="140">
        <f>O569*H569</f>
        <v>0</v>
      </c>
      <c r="Q569" s="140">
        <v>0</v>
      </c>
      <c r="R569" s="140">
        <f>Q569*H569</f>
        <v>0</v>
      </c>
      <c r="S569" s="140">
        <v>0</v>
      </c>
      <c r="T569" s="141">
        <f>S569*H569</f>
        <v>0</v>
      </c>
      <c r="AR569" s="142" t="s">
        <v>241</v>
      </c>
      <c r="AT569" s="142" t="s">
        <v>135</v>
      </c>
      <c r="AU569" s="142" t="s">
        <v>85</v>
      </c>
      <c r="AY569" s="16" t="s">
        <v>132</v>
      </c>
      <c r="BE569" s="143">
        <f>IF(N569="základní",J569,0)</f>
        <v>0</v>
      </c>
      <c r="BF569" s="143">
        <f>IF(N569="snížená",J569,0)</f>
        <v>0</v>
      </c>
      <c r="BG569" s="143">
        <f>IF(N569="zákl. přenesená",J569,0)</f>
        <v>0</v>
      </c>
      <c r="BH569" s="143">
        <f>IF(N569="sníž. přenesená",J569,0)</f>
        <v>0</v>
      </c>
      <c r="BI569" s="143">
        <f>IF(N569="nulová",J569,0)</f>
        <v>0</v>
      </c>
      <c r="BJ569" s="16" t="s">
        <v>83</v>
      </c>
      <c r="BK569" s="143">
        <f>ROUND(I569*H569,2)</f>
        <v>0</v>
      </c>
      <c r="BL569" s="16" t="s">
        <v>241</v>
      </c>
      <c r="BM569" s="142" t="s">
        <v>704</v>
      </c>
    </row>
    <row r="570" spans="2:65" s="1" customFormat="1">
      <c r="B570" s="31"/>
      <c r="D570" s="144" t="s">
        <v>140</v>
      </c>
      <c r="F570" s="145" t="s">
        <v>705</v>
      </c>
      <c r="I570" s="146"/>
      <c r="L570" s="31"/>
      <c r="M570" s="147"/>
      <c r="T570" s="55"/>
      <c r="AT570" s="16" t="s">
        <v>140</v>
      </c>
      <c r="AU570" s="16" t="s">
        <v>85</v>
      </c>
    </row>
    <row r="571" spans="2:65" s="12" customFormat="1">
      <c r="B571" s="148"/>
      <c r="D571" s="144" t="s">
        <v>141</v>
      </c>
      <c r="E571" s="149" t="s">
        <v>1</v>
      </c>
      <c r="F571" s="150" t="s">
        <v>706</v>
      </c>
      <c r="H571" s="149" t="s">
        <v>1</v>
      </c>
      <c r="I571" s="151"/>
      <c r="L571" s="148"/>
      <c r="M571" s="152"/>
      <c r="T571" s="153"/>
      <c r="AT571" s="149" t="s">
        <v>141</v>
      </c>
      <c r="AU571" s="149" t="s">
        <v>85</v>
      </c>
      <c r="AV571" s="12" t="s">
        <v>83</v>
      </c>
      <c r="AW571" s="12" t="s">
        <v>32</v>
      </c>
      <c r="AX571" s="12" t="s">
        <v>76</v>
      </c>
      <c r="AY571" s="149" t="s">
        <v>132</v>
      </c>
    </row>
    <row r="572" spans="2:65" s="13" customFormat="1">
      <c r="B572" s="154"/>
      <c r="D572" s="144" t="s">
        <v>141</v>
      </c>
      <c r="E572" s="155" t="s">
        <v>1</v>
      </c>
      <c r="F572" s="156" t="s">
        <v>707</v>
      </c>
      <c r="H572" s="157">
        <v>542.64599999999996</v>
      </c>
      <c r="I572" s="158"/>
      <c r="L572" s="154"/>
      <c r="M572" s="159"/>
      <c r="T572" s="160"/>
      <c r="AT572" s="155" t="s">
        <v>141</v>
      </c>
      <c r="AU572" s="155" t="s">
        <v>85</v>
      </c>
      <c r="AV572" s="13" t="s">
        <v>85</v>
      </c>
      <c r="AW572" s="13" t="s">
        <v>32</v>
      </c>
      <c r="AX572" s="13" t="s">
        <v>76</v>
      </c>
      <c r="AY572" s="155" t="s">
        <v>132</v>
      </c>
    </row>
    <row r="573" spans="2:65" s="14" customFormat="1">
      <c r="B573" s="161"/>
      <c r="D573" s="144" t="s">
        <v>141</v>
      </c>
      <c r="E573" s="162" t="s">
        <v>1</v>
      </c>
      <c r="F573" s="163" t="s">
        <v>144</v>
      </c>
      <c r="H573" s="164">
        <v>542.64599999999996</v>
      </c>
      <c r="I573" s="165"/>
      <c r="L573" s="161"/>
      <c r="M573" s="166"/>
      <c r="T573" s="167"/>
      <c r="AT573" s="162" t="s">
        <v>141</v>
      </c>
      <c r="AU573" s="162" t="s">
        <v>85</v>
      </c>
      <c r="AV573" s="14" t="s">
        <v>131</v>
      </c>
      <c r="AW573" s="14" t="s">
        <v>32</v>
      </c>
      <c r="AX573" s="14" t="s">
        <v>83</v>
      </c>
      <c r="AY573" s="162" t="s">
        <v>132</v>
      </c>
    </row>
    <row r="574" spans="2:65" s="1" customFormat="1" ht="24.15" customHeight="1">
      <c r="B574" s="31"/>
      <c r="C574" s="131" t="s">
        <v>708</v>
      </c>
      <c r="D574" s="131" t="s">
        <v>135</v>
      </c>
      <c r="E574" s="132" t="s">
        <v>709</v>
      </c>
      <c r="F574" s="133" t="s">
        <v>710</v>
      </c>
      <c r="G574" s="134" t="s">
        <v>191</v>
      </c>
      <c r="H574" s="135">
        <v>542.64599999999996</v>
      </c>
      <c r="I574" s="136"/>
      <c r="J574" s="137">
        <f>ROUND(I574*H574,2)</f>
        <v>0</v>
      </c>
      <c r="K574" s="133" t="s">
        <v>151</v>
      </c>
      <c r="L574" s="31"/>
      <c r="M574" s="138" t="s">
        <v>1</v>
      </c>
      <c r="N574" s="139" t="s">
        <v>41</v>
      </c>
      <c r="P574" s="140">
        <f>O574*H574</f>
        <v>0</v>
      </c>
      <c r="Q574" s="140">
        <v>2.0000000000000001E-4</v>
      </c>
      <c r="R574" s="140">
        <f>Q574*H574</f>
        <v>0.10852919999999999</v>
      </c>
      <c r="S574" s="140">
        <v>0</v>
      </c>
      <c r="T574" s="141">
        <f>S574*H574</f>
        <v>0</v>
      </c>
      <c r="AR574" s="142" t="s">
        <v>241</v>
      </c>
      <c r="AT574" s="142" t="s">
        <v>135</v>
      </c>
      <c r="AU574" s="142" t="s">
        <v>85</v>
      </c>
      <c r="AY574" s="16" t="s">
        <v>132</v>
      </c>
      <c r="BE574" s="143">
        <f>IF(N574="základní",J574,0)</f>
        <v>0</v>
      </c>
      <c r="BF574" s="143">
        <f>IF(N574="snížená",J574,0)</f>
        <v>0</v>
      </c>
      <c r="BG574" s="143">
        <f>IF(N574="zákl. přenesená",J574,0)</f>
        <v>0</v>
      </c>
      <c r="BH574" s="143">
        <f>IF(N574="sníž. přenesená",J574,0)</f>
        <v>0</v>
      </c>
      <c r="BI574" s="143">
        <f>IF(N574="nulová",J574,0)</f>
        <v>0</v>
      </c>
      <c r="BJ574" s="16" t="s">
        <v>83</v>
      </c>
      <c r="BK574" s="143">
        <f>ROUND(I574*H574,2)</f>
        <v>0</v>
      </c>
      <c r="BL574" s="16" t="s">
        <v>241</v>
      </c>
      <c r="BM574" s="142" t="s">
        <v>711</v>
      </c>
    </row>
    <row r="575" spans="2:65" s="1" customFormat="1" ht="19.2">
      <c r="B575" s="31"/>
      <c r="D575" s="144" t="s">
        <v>140</v>
      </c>
      <c r="F575" s="145" t="s">
        <v>712</v>
      </c>
      <c r="I575" s="146"/>
      <c r="L575" s="31"/>
      <c r="M575" s="147"/>
      <c r="T575" s="55"/>
      <c r="AT575" s="16" t="s">
        <v>140</v>
      </c>
      <c r="AU575" s="16" t="s">
        <v>85</v>
      </c>
    </row>
    <row r="576" spans="2:65" s="12" customFormat="1">
      <c r="B576" s="148"/>
      <c r="D576" s="144" t="s">
        <v>141</v>
      </c>
      <c r="E576" s="149" t="s">
        <v>1</v>
      </c>
      <c r="F576" s="150" t="s">
        <v>706</v>
      </c>
      <c r="H576" s="149" t="s">
        <v>1</v>
      </c>
      <c r="I576" s="151"/>
      <c r="L576" s="148"/>
      <c r="M576" s="152"/>
      <c r="T576" s="153"/>
      <c r="AT576" s="149" t="s">
        <v>141</v>
      </c>
      <c r="AU576" s="149" t="s">
        <v>85</v>
      </c>
      <c r="AV576" s="12" t="s">
        <v>83</v>
      </c>
      <c r="AW576" s="12" t="s">
        <v>32</v>
      </c>
      <c r="AX576" s="12" t="s">
        <v>76</v>
      </c>
      <c r="AY576" s="149" t="s">
        <v>132</v>
      </c>
    </row>
    <row r="577" spans="2:65" s="13" customFormat="1">
      <c r="B577" s="154"/>
      <c r="D577" s="144" t="s">
        <v>141</v>
      </c>
      <c r="E577" s="155" t="s">
        <v>1</v>
      </c>
      <c r="F577" s="156" t="s">
        <v>707</v>
      </c>
      <c r="H577" s="157">
        <v>542.64599999999996</v>
      </c>
      <c r="I577" s="158"/>
      <c r="L577" s="154"/>
      <c r="M577" s="159"/>
      <c r="T577" s="160"/>
      <c r="AT577" s="155" t="s">
        <v>141</v>
      </c>
      <c r="AU577" s="155" t="s">
        <v>85</v>
      </c>
      <c r="AV577" s="13" t="s">
        <v>85</v>
      </c>
      <c r="AW577" s="13" t="s">
        <v>32</v>
      </c>
      <c r="AX577" s="13" t="s">
        <v>76</v>
      </c>
      <c r="AY577" s="155" t="s">
        <v>132</v>
      </c>
    </row>
    <row r="578" spans="2:65" s="14" customFormat="1">
      <c r="B578" s="161"/>
      <c r="D578" s="144" t="s">
        <v>141</v>
      </c>
      <c r="E578" s="162" t="s">
        <v>1</v>
      </c>
      <c r="F578" s="163" t="s">
        <v>144</v>
      </c>
      <c r="H578" s="164">
        <v>542.64599999999996</v>
      </c>
      <c r="I578" s="165"/>
      <c r="L578" s="161"/>
      <c r="M578" s="166"/>
      <c r="T578" s="167"/>
      <c r="AT578" s="162" t="s">
        <v>141</v>
      </c>
      <c r="AU578" s="162" t="s">
        <v>85</v>
      </c>
      <c r="AV578" s="14" t="s">
        <v>131</v>
      </c>
      <c r="AW578" s="14" t="s">
        <v>32</v>
      </c>
      <c r="AX578" s="14" t="s">
        <v>83</v>
      </c>
      <c r="AY578" s="162" t="s">
        <v>132</v>
      </c>
    </row>
    <row r="579" spans="2:65" s="1" customFormat="1" ht="33" customHeight="1">
      <c r="B579" s="31"/>
      <c r="C579" s="131" t="s">
        <v>713</v>
      </c>
      <c r="D579" s="131" t="s">
        <v>135</v>
      </c>
      <c r="E579" s="132" t="s">
        <v>714</v>
      </c>
      <c r="F579" s="133" t="s">
        <v>715</v>
      </c>
      <c r="G579" s="134" t="s">
        <v>191</v>
      </c>
      <c r="H579" s="135">
        <v>542.64599999999996</v>
      </c>
      <c r="I579" s="136"/>
      <c r="J579" s="137">
        <f>ROUND(I579*H579,2)</f>
        <v>0</v>
      </c>
      <c r="K579" s="133" t="s">
        <v>151</v>
      </c>
      <c r="L579" s="31"/>
      <c r="M579" s="138" t="s">
        <v>1</v>
      </c>
      <c r="N579" s="139" t="s">
        <v>41</v>
      </c>
      <c r="P579" s="140">
        <f>O579*H579</f>
        <v>0</v>
      </c>
      <c r="Q579" s="140">
        <v>2.5999999999999998E-4</v>
      </c>
      <c r="R579" s="140">
        <f>Q579*H579</f>
        <v>0.14108795999999998</v>
      </c>
      <c r="S579" s="140">
        <v>0</v>
      </c>
      <c r="T579" s="141">
        <f>S579*H579</f>
        <v>0</v>
      </c>
      <c r="AR579" s="142" t="s">
        <v>241</v>
      </c>
      <c r="AT579" s="142" t="s">
        <v>135</v>
      </c>
      <c r="AU579" s="142" t="s">
        <v>85</v>
      </c>
      <c r="AY579" s="16" t="s">
        <v>132</v>
      </c>
      <c r="BE579" s="143">
        <f>IF(N579="základní",J579,0)</f>
        <v>0</v>
      </c>
      <c r="BF579" s="143">
        <f>IF(N579="snížená",J579,0)</f>
        <v>0</v>
      </c>
      <c r="BG579" s="143">
        <f>IF(N579="zákl. přenesená",J579,0)</f>
        <v>0</v>
      </c>
      <c r="BH579" s="143">
        <f>IF(N579="sníž. přenesená",J579,0)</f>
        <v>0</v>
      </c>
      <c r="BI579" s="143">
        <f>IF(N579="nulová",J579,0)</f>
        <v>0</v>
      </c>
      <c r="BJ579" s="16" t="s">
        <v>83</v>
      </c>
      <c r="BK579" s="143">
        <f>ROUND(I579*H579,2)</f>
        <v>0</v>
      </c>
      <c r="BL579" s="16" t="s">
        <v>241</v>
      </c>
      <c r="BM579" s="142" t="s">
        <v>716</v>
      </c>
    </row>
    <row r="580" spans="2:65" s="1" customFormat="1" ht="28.8">
      <c r="B580" s="31"/>
      <c r="D580" s="144" t="s">
        <v>140</v>
      </c>
      <c r="F580" s="145" t="s">
        <v>717</v>
      </c>
      <c r="I580" s="146"/>
      <c r="L580" s="31"/>
      <c r="M580" s="147"/>
      <c r="T580" s="55"/>
      <c r="AT580" s="16" t="s">
        <v>140</v>
      </c>
      <c r="AU580" s="16" t="s">
        <v>85</v>
      </c>
    </row>
    <row r="581" spans="2:65" s="12" customFormat="1">
      <c r="B581" s="148"/>
      <c r="D581" s="144" t="s">
        <v>141</v>
      </c>
      <c r="E581" s="149" t="s">
        <v>1</v>
      </c>
      <c r="F581" s="150" t="s">
        <v>706</v>
      </c>
      <c r="H581" s="149" t="s">
        <v>1</v>
      </c>
      <c r="I581" s="151"/>
      <c r="L581" s="148"/>
      <c r="M581" s="152"/>
      <c r="T581" s="153"/>
      <c r="AT581" s="149" t="s">
        <v>141</v>
      </c>
      <c r="AU581" s="149" t="s">
        <v>85</v>
      </c>
      <c r="AV581" s="12" t="s">
        <v>83</v>
      </c>
      <c r="AW581" s="12" t="s">
        <v>32</v>
      </c>
      <c r="AX581" s="12" t="s">
        <v>76</v>
      </c>
      <c r="AY581" s="149" t="s">
        <v>132</v>
      </c>
    </row>
    <row r="582" spans="2:65" s="13" customFormat="1">
      <c r="B582" s="154"/>
      <c r="D582" s="144" t="s">
        <v>141</v>
      </c>
      <c r="E582" s="155" t="s">
        <v>1</v>
      </c>
      <c r="F582" s="156" t="s">
        <v>707</v>
      </c>
      <c r="H582" s="157">
        <v>542.64599999999996</v>
      </c>
      <c r="I582" s="158"/>
      <c r="L582" s="154"/>
      <c r="M582" s="159"/>
      <c r="T582" s="160"/>
      <c r="AT582" s="155" t="s">
        <v>141</v>
      </c>
      <c r="AU582" s="155" t="s">
        <v>85</v>
      </c>
      <c r="AV582" s="13" t="s">
        <v>85</v>
      </c>
      <c r="AW582" s="13" t="s">
        <v>32</v>
      </c>
      <c r="AX582" s="13" t="s">
        <v>76</v>
      </c>
      <c r="AY582" s="155" t="s">
        <v>132</v>
      </c>
    </row>
    <row r="583" spans="2:65" s="14" customFormat="1">
      <c r="B583" s="161"/>
      <c r="D583" s="144" t="s">
        <v>141</v>
      </c>
      <c r="E583" s="162" t="s">
        <v>1</v>
      </c>
      <c r="F583" s="163" t="s">
        <v>144</v>
      </c>
      <c r="H583" s="164">
        <v>542.64599999999996</v>
      </c>
      <c r="I583" s="165"/>
      <c r="L583" s="161"/>
      <c r="M583" s="166"/>
      <c r="T583" s="167"/>
      <c r="AT583" s="162" t="s">
        <v>141</v>
      </c>
      <c r="AU583" s="162" t="s">
        <v>85</v>
      </c>
      <c r="AV583" s="14" t="s">
        <v>131</v>
      </c>
      <c r="AW583" s="14" t="s">
        <v>32</v>
      </c>
      <c r="AX583" s="14" t="s">
        <v>83</v>
      </c>
      <c r="AY583" s="162" t="s">
        <v>132</v>
      </c>
    </row>
    <row r="584" spans="2:65" s="1" customFormat="1" ht="37.950000000000003" customHeight="1">
      <c r="B584" s="31"/>
      <c r="C584" s="131" t="s">
        <v>718</v>
      </c>
      <c r="D584" s="131" t="s">
        <v>135</v>
      </c>
      <c r="E584" s="132" t="s">
        <v>719</v>
      </c>
      <c r="F584" s="133" t="s">
        <v>720</v>
      </c>
      <c r="G584" s="134" t="s">
        <v>191</v>
      </c>
      <c r="H584" s="135">
        <v>271.32299999999998</v>
      </c>
      <c r="I584" s="136"/>
      <c r="J584" s="137">
        <f>ROUND(I584*H584,2)</f>
        <v>0</v>
      </c>
      <c r="K584" s="133" t="s">
        <v>151</v>
      </c>
      <c r="L584" s="31"/>
      <c r="M584" s="138" t="s">
        <v>1</v>
      </c>
      <c r="N584" s="139" t="s">
        <v>41</v>
      </c>
      <c r="P584" s="140">
        <f>O584*H584</f>
        <v>0</v>
      </c>
      <c r="Q584" s="140">
        <v>3.0000000000000001E-5</v>
      </c>
      <c r="R584" s="140">
        <f>Q584*H584</f>
        <v>8.1396899999999998E-3</v>
      </c>
      <c r="S584" s="140">
        <v>0</v>
      </c>
      <c r="T584" s="141">
        <f>S584*H584</f>
        <v>0</v>
      </c>
      <c r="AR584" s="142" t="s">
        <v>241</v>
      </c>
      <c r="AT584" s="142" t="s">
        <v>135</v>
      </c>
      <c r="AU584" s="142" t="s">
        <v>85</v>
      </c>
      <c r="AY584" s="16" t="s">
        <v>132</v>
      </c>
      <c r="BE584" s="143">
        <f>IF(N584="základní",J584,0)</f>
        <v>0</v>
      </c>
      <c r="BF584" s="143">
        <f>IF(N584="snížená",J584,0)</f>
        <v>0</v>
      </c>
      <c r="BG584" s="143">
        <f>IF(N584="zákl. přenesená",J584,0)</f>
        <v>0</v>
      </c>
      <c r="BH584" s="143">
        <f>IF(N584="sníž. přenesená",J584,0)</f>
        <v>0</v>
      </c>
      <c r="BI584" s="143">
        <f>IF(N584="nulová",J584,0)</f>
        <v>0</v>
      </c>
      <c r="BJ584" s="16" t="s">
        <v>83</v>
      </c>
      <c r="BK584" s="143">
        <f>ROUND(I584*H584,2)</f>
        <v>0</v>
      </c>
      <c r="BL584" s="16" t="s">
        <v>241</v>
      </c>
      <c r="BM584" s="142" t="s">
        <v>721</v>
      </c>
    </row>
    <row r="585" spans="2:65" s="1" customFormat="1" ht="28.8">
      <c r="B585" s="31"/>
      <c r="D585" s="144" t="s">
        <v>140</v>
      </c>
      <c r="F585" s="145" t="s">
        <v>722</v>
      </c>
      <c r="I585" s="146"/>
      <c r="L585" s="31"/>
      <c r="M585" s="147"/>
      <c r="T585" s="55"/>
      <c r="AT585" s="16" t="s">
        <v>140</v>
      </c>
      <c r="AU585" s="16" t="s">
        <v>85</v>
      </c>
    </row>
    <row r="586" spans="2:65" s="12" customFormat="1" ht="20.399999999999999">
      <c r="B586" s="148"/>
      <c r="D586" s="144" t="s">
        <v>141</v>
      </c>
      <c r="E586" s="149" t="s">
        <v>1</v>
      </c>
      <c r="F586" s="150" t="s">
        <v>723</v>
      </c>
      <c r="H586" s="149" t="s">
        <v>1</v>
      </c>
      <c r="I586" s="151"/>
      <c r="L586" s="148"/>
      <c r="M586" s="152"/>
      <c r="T586" s="153"/>
      <c r="AT586" s="149" t="s">
        <v>141</v>
      </c>
      <c r="AU586" s="149" t="s">
        <v>85</v>
      </c>
      <c r="AV586" s="12" t="s">
        <v>83</v>
      </c>
      <c r="AW586" s="12" t="s">
        <v>32</v>
      </c>
      <c r="AX586" s="12" t="s">
        <v>76</v>
      </c>
      <c r="AY586" s="149" t="s">
        <v>132</v>
      </c>
    </row>
    <row r="587" spans="2:65" s="13" customFormat="1">
      <c r="B587" s="154"/>
      <c r="D587" s="144" t="s">
        <v>141</v>
      </c>
      <c r="E587" s="155" t="s">
        <v>1</v>
      </c>
      <c r="F587" s="156" t="s">
        <v>724</v>
      </c>
      <c r="H587" s="157">
        <v>271.32299999999998</v>
      </c>
      <c r="I587" s="158"/>
      <c r="L587" s="154"/>
      <c r="M587" s="159"/>
      <c r="T587" s="160"/>
      <c r="AT587" s="155" t="s">
        <v>141</v>
      </c>
      <c r="AU587" s="155" t="s">
        <v>85</v>
      </c>
      <c r="AV587" s="13" t="s">
        <v>85</v>
      </c>
      <c r="AW587" s="13" t="s">
        <v>32</v>
      </c>
      <c r="AX587" s="13" t="s">
        <v>76</v>
      </c>
      <c r="AY587" s="155" t="s">
        <v>132</v>
      </c>
    </row>
    <row r="588" spans="2:65" s="14" customFormat="1">
      <c r="B588" s="161"/>
      <c r="D588" s="144" t="s">
        <v>141</v>
      </c>
      <c r="E588" s="162" t="s">
        <v>1</v>
      </c>
      <c r="F588" s="163" t="s">
        <v>144</v>
      </c>
      <c r="H588" s="164">
        <v>271.32299999999998</v>
      </c>
      <c r="I588" s="165"/>
      <c r="L588" s="161"/>
      <c r="M588" s="166"/>
      <c r="T588" s="167"/>
      <c r="AT588" s="162" t="s">
        <v>141</v>
      </c>
      <c r="AU588" s="162" t="s">
        <v>85</v>
      </c>
      <c r="AV588" s="14" t="s">
        <v>131</v>
      </c>
      <c r="AW588" s="14" t="s">
        <v>32</v>
      </c>
      <c r="AX588" s="14" t="s">
        <v>83</v>
      </c>
      <c r="AY588" s="162" t="s">
        <v>132</v>
      </c>
    </row>
    <row r="589" spans="2:65" s="11" customFormat="1" ht="22.95" customHeight="1">
      <c r="B589" s="119"/>
      <c r="D589" s="120" t="s">
        <v>75</v>
      </c>
      <c r="E589" s="129" t="s">
        <v>725</v>
      </c>
      <c r="F589" s="129" t="s">
        <v>726</v>
      </c>
      <c r="I589" s="122"/>
      <c r="J589" s="130">
        <f>BK589</f>
        <v>0</v>
      </c>
      <c r="L589" s="119"/>
      <c r="M589" s="124"/>
      <c r="P589" s="125">
        <f>SUM(P590:P599)</f>
        <v>0</v>
      </c>
      <c r="R589" s="125">
        <f>SUM(R590:R599)</f>
        <v>0</v>
      </c>
      <c r="T589" s="126">
        <f>SUM(T590:T599)</f>
        <v>0</v>
      </c>
      <c r="AR589" s="120" t="s">
        <v>85</v>
      </c>
      <c r="AT589" s="127" t="s">
        <v>75</v>
      </c>
      <c r="AU589" s="127" t="s">
        <v>83</v>
      </c>
      <c r="AY589" s="120" t="s">
        <v>132</v>
      </c>
      <c r="BK589" s="128">
        <f>SUM(BK590:BK599)</f>
        <v>0</v>
      </c>
    </row>
    <row r="590" spans="2:65" s="1" customFormat="1" ht="24.15" customHeight="1">
      <c r="B590" s="31"/>
      <c r="C590" s="131" t="s">
        <v>727</v>
      </c>
      <c r="D590" s="131" t="s">
        <v>135</v>
      </c>
      <c r="E590" s="132" t="s">
        <v>728</v>
      </c>
      <c r="F590" s="133" t="s">
        <v>729</v>
      </c>
      <c r="G590" s="134" t="s">
        <v>520</v>
      </c>
      <c r="H590" s="135">
        <v>16</v>
      </c>
      <c r="I590" s="136"/>
      <c r="J590" s="137">
        <f>ROUND(I590*H590,2)</f>
        <v>0</v>
      </c>
      <c r="K590" s="133" t="s">
        <v>268</v>
      </c>
      <c r="L590" s="31"/>
      <c r="M590" s="138" t="s">
        <v>1</v>
      </c>
      <c r="N590" s="139" t="s">
        <v>41</v>
      </c>
      <c r="P590" s="140">
        <f>O590*H590</f>
        <v>0</v>
      </c>
      <c r="Q590" s="140">
        <v>0</v>
      </c>
      <c r="R590" s="140">
        <f>Q590*H590</f>
        <v>0</v>
      </c>
      <c r="S590" s="140">
        <v>0</v>
      </c>
      <c r="T590" s="141">
        <f>S590*H590</f>
        <v>0</v>
      </c>
      <c r="AR590" s="142" t="s">
        <v>241</v>
      </c>
      <c r="AT590" s="142" t="s">
        <v>135</v>
      </c>
      <c r="AU590" s="142" t="s">
        <v>85</v>
      </c>
      <c r="AY590" s="16" t="s">
        <v>132</v>
      </c>
      <c r="BE590" s="143">
        <f>IF(N590="základní",J590,0)</f>
        <v>0</v>
      </c>
      <c r="BF590" s="143">
        <f>IF(N590="snížená",J590,0)</f>
        <v>0</v>
      </c>
      <c r="BG590" s="143">
        <f>IF(N590="zákl. přenesená",J590,0)</f>
        <v>0</v>
      </c>
      <c r="BH590" s="143">
        <f>IF(N590="sníž. přenesená",J590,0)</f>
        <v>0</v>
      </c>
      <c r="BI590" s="143">
        <f>IF(N590="nulová",J590,0)</f>
        <v>0</v>
      </c>
      <c r="BJ590" s="16" t="s">
        <v>83</v>
      </c>
      <c r="BK590" s="143">
        <f>ROUND(I590*H590,2)</f>
        <v>0</v>
      </c>
      <c r="BL590" s="16" t="s">
        <v>241</v>
      </c>
      <c r="BM590" s="142" t="s">
        <v>730</v>
      </c>
    </row>
    <row r="591" spans="2:65" s="1" customFormat="1" ht="19.2">
      <c r="B591" s="31"/>
      <c r="D591" s="144" t="s">
        <v>140</v>
      </c>
      <c r="F591" s="145" t="s">
        <v>729</v>
      </c>
      <c r="I591" s="146"/>
      <c r="L591" s="31"/>
      <c r="M591" s="147"/>
      <c r="T591" s="55"/>
      <c r="AT591" s="16" t="s">
        <v>140</v>
      </c>
      <c r="AU591" s="16" t="s">
        <v>85</v>
      </c>
    </row>
    <row r="592" spans="2:65" s="1" customFormat="1" ht="24.15" customHeight="1">
      <c r="B592" s="31"/>
      <c r="C592" s="131" t="s">
        <v>731</v>
      </c>
      <c r="D592" s="131" t="s">
        <v>135</v>
      </c>
      <c r="E592" s="132" t="s">
        <v>732</v>
      </c>
      <c r="F592" s="133" t="s">
        <v>733</v>
      </c>
      <c r="G592" s="134" t="s">
        <v>520</v>
      </c>
      <c r="H592" s="135">
        <v>2</v>
      </c>
      <c r="I592" s="136"/>
      <c r="J592" s="137">
        <f>ROUND(I592*H592,2)</f>
        <v>0</v>
      </c>
      <c r="K592" s="133" t="s">
        <v>268</v>
      </c>
      <c r="L592" s="31"/>
      <c r="M592" s="138" t="s">
        <v>1</v>
      </c>
      <c r="N592" s="139" t="s">
        <v>41</v>
      </c>
      <c r="P592" s="140">
        <f>O592*H592</f>
        <v>0</v>
      </c>
      <c r="Q592" s="140">
        <v>0</v>
      </c>
      <c r="R592" s="140">
        <f>Q592*H592</f>
        <v>0</v>
      </c>
      <c r="S592" s="140">
        <v>0</v>
      </c>
      <c r="T592" s="141">
        <f>S592*H592</f>
        <v>0</v>
      </c>
      <c r="AR592" s="142" t="s">
        <v>241</v>
      </c>
      <c r="AT592" s="142" t="s">
        <v>135</v>
      </c>
      <c r="AU592" s="142" t="s">
        <v>85</v>
      </c>
      <c r="AY592" s="16" t="s">
        <v>132</v>
      </c>
      <c r="BE592" s="143">
        <f>IF(N592="základní",J592,0)</f>
        <v>0</v>
      </c>
      <c r="BF592" s="143">
        <f>IF(N592="snížená",J592,0)</f>
        <v>0</v>
      </c>
      <c r="BG592" s="143">
        <f>IF(N592="zákl. přenesená",J592,0)</f>
        <v>0</v>
      </c>
      <c r="BH592" s="143">
        <f>IF(N592="sníž. přenesená",J592,0)</f>
        <v>0</v>
      </c>
      <c r="BI592" s="143">
        <f>IF(N592="nulová",J592,0)</f>
        <v>0</v>
      </c>
      <c r="BJ592" s="16" t="s">
        <v>83</v>
      </c>
      <c r="BK592" s="143">
        <f>ROUND(I592*H592,2)</f>
        <v>0</v>
      </c>
      <c r="BL592" s="16" t="s">
        <v>241</v>
      </c>
      <c r="BM592" s="142" t="s">
        <v>734</v>
      </c>
    </row>
    <row r="593" spans="2:65" s="1" customFormat="1" ht="19.2">
      <c r="B593" s="31"/>
      <c r="D593" s="144" t="s">
        <v>140</v>
      </c>
      <c r="F593" s="145" t="s">
        <v>733</v>
      </c>
      <c r="I593" s="146"/>
      <c r="L593" s="31"/>
      <c r="M593" s="147"/>
      <c r="T593" s="55"/>
      <c r="AT593" s="16" t="s">
        <v>140</v>
      </c>
      <c r="AU593" s="16" t="s">
        <v>85</v>
      </c>
    </row>
    <row r="594" spans="2:65" s="1" customFormat="1" ht="24.15" customHeight="1">
      <c r="B594" s="31"/>
      <c r="C594" s="131" t="s">
        <v>735</v>
      </c>
      <c r="D594" s="131" t="s">
        <v>135</v>
      </c>
      <c r="E594" s="132" t="s">
        <v>736</v>
      </c>
      <c r="F594" s="133" t="s">
        <v>737</v>
      </c>
      <c r="G594" s="134" t="s">
        <v>520</v>
      </c>
      <c r="H594" s="135">
        <v>2</v>
      </c>
      <c r="I594" s="136"/>
      <c r="J594" s="137">
        <f>ROUND(I594*H594,2)</f>
        <v>0</v>
      </c>
      <c r="K594" s="133" t="s">
        <v>738</v>
      </c>
      <c r="L594" s="31"/>
      <c r="M594" s="138" t="s">
        <v>1</v>
      </c>
      <c r="N594" s="139" t="s">
        <v>41</v>
      </c>
      <c r="P594" s="140">
        <f>O594*H594</f>
        <v>0</v>
      </c>
      <c r="Q594" s="140">
        <v>0</v>
      </c>
      <c r="R594" s="140">
        <f>Q594*H594</f>
        <v>0</v>
      </c>
      <c r="S594" s="140">
        <v>0</v>
      </c>
      <c r="T594" s="141">
        <f>S594*H594</f>
        <v>0</v>
      </c>
      <c r="AR594" s="142" t="s">
        <v>241</v>
      </c>
      <c r="AT594" s="142" t="s">
        <v>135</v>
      </c>
      <c r="AU594" s="142" t="s">
        <v>85</v>
      </c>
      <c r="AY594" s="16" t="s">
        <v>132</v>
      </c>
      <c r="BE594" s="143">
        <f>IF(N594="základní",J594,0)</f>
        <v>0</v>
      </c>
      <c r="BF594" s="143">
        <f>IF(N594="snížená",J594,0)</f>
        <v>0</v>
      </c>
      <c r="BG594" s="143">
        <f>IF(N594="zákl. přenesená",J594,0)</f>
        <v>0</v>
      </c>
      <c r="BH594" s="143">
        <f>IF(N594="sníž. přenesená",J594,0)</f>
        <v>0</v>
      </c>
      <c r="BI594" s="143">
        <f>IF(N594="nulová",J594,0)</f>
        <v>0</v>
      </c>
      <c r="BJ594" s="16" t="s">
        <v>83</v>
      </c>
      <c r="BK594" s="143">
        <f>ROUND(I594*H594,2)</f>
        <v>0</v>
      </c>
      <c r="BL594" s="16" t="s">
        <v>241</v>
      </c>
      <c r="BM594" s="142" t="s">
        <v>739</v>
      </c>
    </row>
    <row r="595" spans="2:65" s="1" customFormat="1">
      <c r="B595" s="31"/>
      <c r="D595" s="144" t="s">
        <v>140</v>
      </c>
      <c r="F595" s="145" t="s">
        <v>737</v>
      </c>
      <c r="I595" s="146"/>
      <c r="L595" s="31"/>
      <c r="M595" s="147"/>
      <c r="T595" s="55"/>
      <c r="AT595" s="16" t="s">
        <v>140</v>
      </c>
      <c r="AU595" s="16" t="s">
        <v>85</v>
      </c>
    </row>
    <row r="596" spans="2:65" s="1" customFormat="1" ht="16.5" customHeight="1">
      <c r="B596" s="31"/>
      <c r="C596" s="131" t="s">
        <v>740</v>
      </c>
      <c r="D596" s="131" t="s">
        <v>135</v>
      </c>
      <c r="E596" s="132" t="s">
        <v>741</v>
      </c>
      <c r="F596" s="133" t="s">
        <v>742</v>
      </c>
      <c r="G596" s="134" t="s">
        <v>520</v>
      </c>
      <c r="H596" s="135">
        <v>1</v>
      </c>
      <c r="I596" s="136"/>
      <c r="J596" s="137">
        <f>ROUND(I596*H596,2)</f>
        <v>0</v>
      </c>
      <c r="K596" s="133" t="s">
        <v>738</v>
      </c>
      <c r="L596" s="31"/>
      <c r="M596" s="138" t="s">
        <v>1</v>
      </c>
      <c r="N596" s="139" t="s">
        <v>41</v>
      </c>
      <c r="P596" s="140">
        <f>O596*H596</f>
        <v>0</v>
      </c>
      <c r="Q596" s="140">
        <v>0</v>
      </c>
      <c r="R596" s="140">
        <f>Q596*H596</f>
        <v>0</v>
      </c>
      <c r="S596" s="140">
        <v>0</v>
      </c>
      <c r="T596" s="141">
        <f>S596*H596</f>
        <v>0</v>
      </c>
      <c r="AR596" s="142" t="s">
        <v>241</v>
      </c>
      <c r="AT596" s="142" t="s">
        <v>135</v>
      </c>
      <c r="AU596" s="142" t="s">
        <v>85</v>
      </c>
      <c r="AY596" s="16" t="s">
        <v>132</v>
      </c>
      <c r="BE596" s="143">
        <f>IF(N596="základní",J596,0)</f>
        <v>0</v>
      </c>
      <c r="BF596" s="143">
        <f>IF(N596="snížená",J596,0)</f>
        <v>0</v>
      </c>
      <c r="BG596" s="143">
        <f>IF(N596="zákl. přenesená",J596,0)</f>
        <v>0</v>
      </c>
      <c r="BH596" s="143">
        <f>IF(N596="sníž. přenesená",J596,0)</f>
        <v>0</v>
      </c>
      <c r="BI596" s="143">
        <f>IF(N596="nulová",J596,0)</f>
        <v>0</v>
      </c>
      <c r="BJ596" s="16" t="s">
        <v>83</v>
      </c>
      <c r="BK596" s="143">
        <f>ROUND(I596*H596,2)</f>
        <v>0</v>
      </c>
      <c r="BL596" s="16" t="s">
        <v>241</v>
      </c>
      <c r="BM596" s="142" t="s">
        <v>743</v>
      </c>
    </row>
    <row r="597" spans="2:65" s="1" customFormat="1">
      <c r="B597" s="31"/>
      <c r="D597" s="144" t="s">
        <v>140</v>
      </c>
      <c r="F597" s="145" t="s">
        <v>742</v>
      </c>
      <c r="I597" s="146"/>
      <c r="L597" s="31"/>
      <c r="M597" s="147"/>
      <c r="T597" s="55"/>
      <c r="AT597" s="16" t="s">
        <v>140</v>
      </c>
      <c r="AU597" s="16" t="s">
        <v>85</v>
      </c>
    </row>
    <row r="598" spans="2:65" s="1" customFormat="1" ht="16.5" customHeight="1">
      <c r="B598" s="31"/>
      <c r="C598" s="131" t="s">
        <v>744</v>
      </c>
      <c r="D598" s="131" t="s">
        <v>135</v>
      </c>
      <c r="E598" s="132" t="s">
        <v>745</v>
      </c>
      <c r="F598" s="133" t="s">
        <v>746</v>
      </c>
      <c r="G598" s="134" t="s">
        <v>520</v>
      </c>
      <c r="H598" s="135">
        <v>4</v>
      </c>
      <c r="I598" s="136"/>
      <c r="J598" s="137">
        <f>ROUND(I598*H598,2)</f>
        <v>0</v>
      </c>
      <c r="K598" s="133" t="s">
        <v>738</v>
      </c>
      <c r="L598" s="31"/>
      <c r="M598" s="138" t="s">
        <v>1</v>
      </c>
      <c r="N598" s="139" t="s">
        <v>41</v>
      </c>
      <c r="P598" s="140">
        <f>O598*H598</f>
        <v>0</v>
      </c>
      <c r="Q598" s="140">
        <v>0</v>
      </c>
      <c r="R598" s="140">
        <f>Q598*H598</f>
        <v>0</v>
      </c>
      <c r="S598" s="140">
        <v>0</v>
      </c>
      <c r="T598" s="141">
        <f>S598*H598</f>
        <v>0</v>
      </c>
      <c r="AR598" s="142" t="s">
        <v>241</v>
      </c>
      <c r="AT598" s="142" t="s">
        <v>135</v>
      </c>
      <c r="AU598" s="142" t="s">
        <v>85</v>
      </c>
      <c r="AY598" s="16" t="s">
        <v>132</v>
      </c>
      <c r="BE598" s="143">
        <f>IF(N598="základní",J598,0)</f>
        <v>0</v>
      </c>
      <c r="BF598" s="143">
        <f>IF(N598="snížená",J598,0)</f>
        <v>0</v>
      </c>
      <c r="BG598" s="143">
        <f>IF(N598="zákl. přenesená",J598,0)</f>
        <v>0</v>
      </c>
      <c r="BH598" s="143">
        <f>IF(N598="sníž. přenesená",J598,0)</f>
        <v>0</v>
      </c>
      <c r="BI598" s="143">
        <f>IF(N598="nulová",J598,0)</f>
        <v>0</v>
      </c>
      <c r="BJ598" s="16" t="s">
        <v>83</v>
      </c>
      <c r="BK598" s="143">
        <f>ROUND(I598*H598,2)</f>
        <v>0</v>
      </c>
      <c r="BL598" s="16" t="s">
        <v>241</v>
      </c>
      <c r="BM598" s="142" t="s">
        <v>747</v>
      </c>
    </row>
    <row r="599" spans="2:65" s="1" customFormat="1">
      <c r="B599" s="31"/>
      <c r="D599" s="144" t="s">
        <v>140</v>
      </c>
      <c r="F599" s="145" t="s">
        <v>746</v>
      </c>
      <c r="I599" s="146"/>
      <c r="L599" s="31"/>
      <c r="M599" s="179"/>
      <c r="N599" s="180"/>
      <c r="O599" s="180"/>
      <c r="P599" s="180"/>
      <c r="Q599" s="180"/>
      <c r="R599" s="180"/>
      <c r="S599" s="180"/>
      <c r="T599" s="181"/>
      <c r="AT599" s="16" t="s">
        <v>140</v>
      </c>
      <c r="AU599" s="16" t="s">
        <v>85</v>
      </c>
    </row>
    <row r="600" spans="2:65" s="1" customFormat="1" ht="6.9" customHeight="1">
      <c r="B600" s="43"/>
      <c r="C600" s="44"/>
      <c r="D600" s="44"/>
      <c r="E600" s="44"/>
      <c r="F600" s="44"/>
      <c r="G600" s="44"/>
      <c r="H600" s="44"/>
      <c r="I600" s="44"/>
      <c r="J600" s="44"/>
      <c r="K600" s="44"/>
      <c r="L600" s="31"/>
    </row>
  </sheetData>
  <sheetProtection algorithmName="SHA-512" hashValue="BBMbYr9zdD5ep6mLJz0eoqqbARITk+AqxA/tbx5HNU7osrrEisGaj+Uvp3ZjuNV940A8pmk/6z3j4k+IDbTO5Q==" saltValue="j00w+Z+/EbqxoOcMKs7dXw==" spinCount="100000" sheet="1" objects="1" scenarios="1"/>
  <autoFilter ref="C135:K599" xr:uid="{00000000-0009-0000-0000-000001000000}"/>
  <mergeCells count="9">
    <mergeCell ref="E87:H87"/>
    <mergeCell ref="E126:H126"/>
    <mergeCell ref="E128:H12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B2:BM1539"/>
  <sheetViews>
    <sheetView showGridLines="0" tabSelected="1" topLeftCell="A1250" workbookViewId="0">
      <selection activeCell="F1127" sqref="F1127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AT2" s="16" t="s">
        <v>87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" customHeight="1">
      <c r="B4" s="19"/>
      <c r="D4" s="20" t="s">
        <v>90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3" t="str">
        <f>'Rekapitulace stavby'!K6</f>
        <v>DĚTSKÁ SKUPINA PŘI MŠ HUSOVA</v>
      </c>
      <c r="F7" s="224"/>
      <c r="G7" s="224"/>
      <c r="H7" s="224"/>
      <c r="L7" s="19"/>
    </row>
    <row r="8" spans="2:46" s="1" customFormat="1" ht="12" customHeight="1">
      <c r="B8" s="31"/>
      <c r="D8" s="26" t="s">
        <v>91</v>
      </c>
      <c r="L8" s="31"/>
    </row>
    <row r="9" spans="2:46" s="1" customFormat="1" ht="16.5" customHeight="1">
      <c r="B9" s="31"/>
      <c r="E9" s="195" t="s">
        <v>2228</v>
      </c>
      <c r="F9" s="222"/>
      <c r="G9" s="222"/>
      <c r="H9" s="222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16. 6. 2024</v>
      </c>
      <c r="L12" s="31"/>
    </row>
    <row r="13" spans="2:46" s="1" customFormat="1" ht="10.95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214"/>
      <c r="G18" s="214"/>
      <c r="H18" s="214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31</v>
      </c>
      <c r="I21" s="26" t="s">
        <v>27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34</v>
      </c>
      <c r="I24" s="26" t="s">
        <v>27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8"/>
      <c r="E27" s="218" t="s">
        <v>1</v>
      </c>
      <c r="F27" s="218"/>
      <c r="G27" s="218"/>
      <c r="H27" s="218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36</v>
      </c>
      <c r="J30" s="65">
        <f>ROUND(J149,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" customHeight="1">
      <c r="B33" s="31"/>
      <c r="D33" s="54" t="s">
        <v>40</v>
      </c>
      <c r="E33" s="26" t="s">
        <v>41</v>
      </c>
      <c r="F33" s="90">
        <f>ROUND((SUM(BE149:BE1538)),  2)</f>
        <v>0</v>
      </c>
      <c r="I33" s="91">
        <v>0.21</v>
      </c>
      <c r="J33" s="90">
        <f>ROUND(((SUM(BE149:BE1538))*I33),  2)</f>
        <v>0</v>
      </c>
      <c r="L33" s="31"/>
    </row>
    <row r="34" spans="2:12" s="1" customFormat="1" ht="14.4" customHeight="1">
      <c r="B34" s="31"/>
      <c r="E34" s="26" t="s">
        <v>42</v>
      </c>
      <c r="F34" s="90">
        <f>ROUND((SUM(BF149:BF1538)),  2)</f>
        <v>0</v>
      </c>
      <c r="I34" s="91">
        <v>0.12</v>
      </c>
      <c r="J34" s="90">
        <f>ROUND(((SUM(BF149:BF1538))*I34),  2)</f>
        <v>0</v>
      </c>
      <c r="L34" s="31"/>
    </row>
    <row r="35" spans="2:12" s="1" customFormat="1" ht="14.4" hidden="1" customHeight="1">
      <c r="B35" s="31"/>
      <c r="E35" s="26" t="s">
        <v>43</v>
      </c>
      <c r="F35" s="90">
        <f>ROUND((SUM(BG149:BG1538)),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44</v>
      </c>
      <c r="F36" s="90">
        <f>ROUND((SUM(BH149:BH1538)),  2)</f>
        <v>0</v>
      </c>
      <c r="I36" s="91">
        <v>0.12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45</v>
      </c>
      <c r="F37" s="90">
        <f>ROUND((SUM(BI149:BI1538)),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35" customHeight="1">
      <c r="B39" s="31"/>
      <c r="C39" s="92"/>
      <c r="D39" s="93" t="s">
        <v>46</v>
      </c>
      <c r="E39" s="56"/>
      <c r="F39" s="56"/>
      <c r="G39" s="94" t="s">
        <v>47</v>
      </c>
      <c r="H39" s="95" t="s">
        <v>48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98" t="s">
        <v>52</v>
      </c>
      <c r="G61" s="42" t="s">
        <v>51</v>
      </c>
      <c r="H61" s="33"/>
      <c r="I61" s="33"/>
      <c r="J61" s="99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98" t="s">
        <v>52</v>
      </c>
      <c r="G76" s="42" t="s">
        <v>51</v>
      </c>
      <c r="H76" s="33"/>
      <c r="I76" s="33"/>
      <c r="J76" s="99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92</v>
      </c>
      <c r="L82" s="31"/>
    </row>
    <row r="83" spans="2:47" s="1" customFormat="1" ht="6.9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3" t="str">
        <f>E7</f>
        <v>DĚTSKÁ SKUPINA PŘI MŠ HUSOVA</v>
      </c>
      <c r="F85" s="224"/>
      <c r="G85" s="224"/>
      <c r="H85" s="224"/>
      <c r="L85" s="31"/>
    </row>
    <row r="86" spans="2:47" s="1" customFormat="1" ht="12" customHeight="1">
      <c r="B86" s="31"/>
      <c r="C86" s="26" t="s">
        <v>91</v>
      </c>
      <c r="L86" s="31"/>
    </row>
    <row r="87" spans="2:47" s="1" customFormat="1" ht="16.5" customHeight="1">
      <c r="B87" s="31"/>
      <c r="E87" s="195" t="str">
        <f>E9</f>
        <v>D.101b - Objekt dětské skupiny - způsobilé náklady</v>
      </c>
      <c r="F87" s="222"/>
      <c r="G87" s="222"/>
      <c r="H87" s="222"/>
      <c r="L87" s="31"/>
    </row>
    <row r="88" spans="2:47" s="1" customFormat="1" ht="6.9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E. F. Buriana 680</v>
      </c>
      <c r="I89" s="26" t="s">
        <v>22</v>
      </c>
      <c r="J89" s="51" t="str">
        <f>IF(J12="","",J12)</f>
        <v>16. 6. 2024</v>
      </c>
      <c r="L89" s="31"/>
    </row>
    <row r="90" spans="2:47" s="1" customFormat="1" ht="6.9" customHeight="1">
      <c r="B90" s="31"/>
      <c r="L90" s="31"/>
    </row>
    <row r="91" spans="2:47" s="1" customFormat="1" ht="15.15" customHeight="1">
      <c r="B91" s="31"/>
      <c r="C91" s="26" t="s">
        <v>24</v>
      </c>
      <c r="F91" s="24" t="str">
        <f>E15</f>
        <v>Město Náměšť nad Oslavou</v>
      </c>
      <c r="I91" s="26" t="s">
        <v>30</v>
      </c>
      <c r="J91" s="29" t="str">
        <f>E21</f>
        <v>Quality Group s.r.o.</v>
      </c>
      <c r="L91" s="31"/>
    </row>
    <row r="92" spans="2:47" s="1" customFormat="1" ht="15.15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>Kupka / Kalkulio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93</v>
      </c>
      <c r="D94" s="92"/>
      <c r="E94" s="92"/>
      <c r="F94" s="92"/>
      <c r="G94" s="92"/>
      <c r="H94" s="92"/>
      <c r="I94" s="92"/>
      <c r="J94" s="101" t="s">
        <v>94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5" customHeight="1">
      <c r="B96" s="31"/>
      <c r="C96" s="102" t="s">
        <v>95</v>
      </c>
      <c r="J96" s="65">
        <f>J149</f>
        <v>0</v>
      </c>
      <c r="L96" s="31"/>
      <c r="AU96" s="16" t="s">
        <v>96</v>
      </c>
    </row>
    <row r="97" spans="2:12" s="8" customFormat="1" ht="24.9" customHeight="1">
      <c r="B97" s="103"/>
      <c r="D97" s="104" t="s">
        <v>97</v>
      </c>
      <c r="E97" s="105"/>
      <c r="F97" s="105"/>
      <c r="G97" s="105"/>
      <c r="H97" s="105"/>
      <c r="I97" s="105"/>
      <c r="J97" s="106">
        <f>J150</f>
        <v>0</v>
      </c>
      <c r="L97" s="103"/>
    </row>
    <row r="98" spans="2:12" s="9" customFormat="1" ht="19.95" customHeight="1">
      <c r="B98" s="107"/>
      <c r="D98" s="108" t="s">
        <v>98</v>
      </c>
      <c r="E98" s="109"/>
      <c r="F98" s="109"/>
      <c r="G98" s="109"/>
      <c r="H98" s="109"/>
      <c r="I98" s="109"/>
      <c r="J98" s="110">
        <f>J151</f>
        <v>0</v>
      </c>
      <c r="L98" s="107"/>
    </row>
    <row r="99" spans="2:12" s="8" customFormat="1" ht="24.9" customHeight="1">
      <c r="B99" s="103"/>
      <c r="D99" s="104" t="s">
        <v>99</v>
      </c>
      <c r="E99" s="105"/>
      <c r="F99" s="105"/>
      <c r="G99" s="105"/>
      <c r="H99" s="105"/>
      <c r="I99" s="105"/>
      <c r="J99" s="106">
        <f>J158</f>
        <v>0</v>
      </c>
      <c r="L99" s="103"/>
    </row>
    <row r="100" spans="2:12" s="9" customFormat="1" ht="19.95" customHeight="1">
      <c r="B100" s="107"/>
      <c r="D100" s="108" t="s">
        <v>100</v>
      </c>
      <c r="E100" s="109"/>
      <c r="F100" s="109"/>
      <c r="G100" s="109"/>
      <c r="H100" s="109"/>
      <c r="I100" s="109"/>
      <c r="J100" s="110">
        <f>J159</f>
        <v>0</v>
      </c>
      <c r="L100" s="107"/>
    </row>
    <row r="101" spans="2:12" s="9" customFormat="1" ht="19.95" customHeight="1">
      <c r="B101" s="107"/>
      <c r="D101" s="108" t="s">
        <v>101</v>
      </c>
      <c r="E101" s="109"/>
      <c r="F101" s="109"/>
      <c r="G101" s="109"/>
      <c r="H101" s="109"/>
      <c r="I101" s="109"/>
      <c r="J101" s="110">
        <f>J223</f>
        <v>0</v>
      </c>
      <c r="L101" s="107"/>
    </row>
    <row r="102" spans="2:12" s="9" customFormat="1" ht="19.95" customHeight="1">
      <c r="B102" s="107"/>
      <c r="D102" s="108" t="s">
        <v>102</v>
      </c>
      <c r="E102" s="109"/>
      <c r="F102" s="109"/>
      <c r="G102" s="109"/>
      <c r="H102" s="109"/>
      <c r="I102" s="109"/>
      <c r="J102" s="110">
        <f>J279</f>
        <v>0</v>
      </c>
      <c r="L102" s="107"/>
    </row>
    <row r="103" spans="2:12" s="9" customFormat="1" ht="19.95" customHeight="1">
      <c r="B103" s="107"/>
      <c r="D103" s="108" t="s">
        <v>748</v>
      </c>
      <c r="E103" s="109"/>
      <c r="F103" s="109"/>
      <c r="G103" s="109"/>
      <c r="H103" s="109"/>
      <c r="I103" s="109"/>
      <c r="J103" s="110">
        <f>J432</f>
        <v>0</v>
      </c>
      <c r="L103" s="107"/>
    </row>
    <row r="104" spans="2:12" s="9" customFormat="1" ht="19.95" customHeight="1">
      <c r="B104" s="107"/>
      <c r="D104" s="108" t="s">
        <v>749</v>
      </c>
      <c r="E104" s="109"/>
      <c r="F104" s="109"/>
      <c r="G104" s="109"/>
      <c r="H104" s="109"/>
      <c r="I104" s="109"/>
      <c r="J104" s="110">
        <f>J522</f>
        <v>0</v>
      </c>
      <c r="L104" s="107"/>
    </row>
    <row r="105" spans="2:12" s="9" customFormat="1" ht="19.95" customHeight="1">
      <c r="B105" s="107"/>
      <c r="D105" s="108" t="s">
        <v>103</v>
      </c>
      <c r="E105" s="109"/>
      <c r="F105" s="109"/>
      <c r="G105" s="109"/>
      <c r="H105" s="109"/>
      <c r="I105" s="109"/>
      <c r="J105" s="110">
        <f>J589</f>
        <v>0</v>
      </c>
      <c r="L105" s="107"/>
    </row>
    <row r="106" spans="2:12" s="9" customFormat="1" ht="19.95" customHeight="1">
      <c r="B106" s="107"/>
      <c r="D106" s="108" t="s">
        <v>750</v>
      </c>
      <c r="E106" s="109"/>
      <c r="F106" s="109"/>
      <c r="G106" s="109"/>
      <c r="H106" s="109"/>
      <c r="I106" s="109"/>
      <c r="J106" s="110">
        <f>J684</f>
        <v>0</v>
      </c>
      <c r="L106" s="107"/>
    </row>
    <row r="107" spans="2:12" s="9" customFormat="1" ht="19.95" customHeight="1">
      <c r="B107" s="107"/>
      <c r="D107" s="108" t="s">
        <v>104</v>
      </c>
      <c r="E107" s="109"/>
      <c r="F107" s="109"/>
      <c r="G107" s="109"/>
      <c r="H107" s="109"/>
      <c r="I107" s="109"/>
      <c r="J107" s="110">
        <f>J692</f>
        <v>0</v>
      </c>
      <c r="L107" s="107"/>
    </row>
    <row r="108" spans="2:12" s="9" customFormat="1" ht="19.95" customHeight="1">
      <c r="B108" s="107"/>
      <c r="D108" s="108" t="s">
        <v>105</v>
      </c>
      <c r="E108" s="109"/>
      <c r="F108" s="109"/>
      <c r="G108" s="109"/>
      <c r="H108" s="109"/>
      <c r="I108" s="109"/>
      <c r="J108" s="110">
        <f>J783</f>
        <v>0</v>
      </c>
      <c r="L108" s="107"/>
    </row>
    <row r="109" spans="2:12" s="9" customFormat="1" ht="19.95" customHeight="1">
      <c r="B109" s="107"/>
      <c r="D109" s="108" t="s">
        <v>106</v>
      </c>
      <c r="E109" s="109"/>
      <c r="F109" s="109"/>
      <c r="G109" s="109"/>
      <c r="H109" s="109"/>
      <c r="I109" s="109"/>
      <c r="J109" s="110">
        <f>J795</f>
        <v>0</v>
      </c>
      <c r="L109" s="107"/>
    </row>
    <row r="110" spans="2:12" s="8" customFormat="1" ht="24.9" customHeight="1">
      <c r="B110" s="103"/>
      <c r="D110" s="104" t="s">
        <v>107</v>
      </c>
      <c r="E110" s="105"/>
      <c r="F110" s="105"/>
      <c r="G110" s="105"/>
      <c r="H110" s="105"/>
      <c r="I110" s="105"/>
      <c r="J110" s="106">
        <f>J798</f>
        <v>0</v>
      </c>
      <c r="L110" s="103"/>
    </row>
    <row r="111" spans="2:12" s="9" customFormat="1" ht="19.95" customHeight="1">
      <c r="B111" s="107"/>
      <c r="D111" s="108" t="s">
        <v>751</v>
      </c>
      <c r="E111" s="109"/>
      <c r="F111" s="109"/>
      <c r="G111" s="109"/>
      <c r="H111" s="109"/>
      <c r="I111" s="109"/>
      <c r="J111" s="110">
        <f>J799</f>
        <v>0</v>
      </c>
      <c r="L111" s="107"/>
    </row>
    <row r="112" spans="2:12" s="9" customFormat="1" ht="19.95" customHeight="1">
      <c r="B112" s="107"/>
      <c r="D112" s="108" t="s">
        <v>108</v>
      </c>
      <c r="E112" s="109"/>
      <c r="F112" s="109"/>
      <c r="G112" s="109"/>
      <c r="H112" s="109"/>
      <c r="I112" s="109"/>
      <c r="J112" s="110">
        <f>J834</f>
        <v>0</v>
      </c>
      <c r="L112" s="107"/>
    </row>
    <row r="113" spans="2:12" s="9" customFormat="1" ht="19.95" customHeight="1">
      <c r="B113" s="107"/>
      <c r="D113" s="108" t="s">
        <v>109</v>
      </c>
      <c r="E113" s="109"/>
      <c r="F113" s="109"/>
      <c r="G113" s="109"/>
      <c r="H113" s="109"/>
      <c r="I113" s="109"/>
      <c r="J113" s="110">
        <f>J926</f>
        <v>0</v>
      </c>
      <c r="L113" s="107"/>
    </row>
    <row r="114" spans="2:12" s="9" customFormat="1" ht="19.95" customHeight="1">
      <c r="B114" s="107"/>
      <c r="D114" s="108" t="s">
        <v>752</v>
      </c>
      <c r="E114" s="109"/>
      <c r="F114" s="109"/>
      <c r="G114" s="109"/>
      <c r="H114" s="109"/>
      <c r="I114" s="109"/>
      <c r="J114" s="110">
        <f>J982</f>
        <v>0</v>
      </c>
      <c r="L114" s="107"/>
    </row>
    <row r="115" spans="2:12" s="9" customFormat="1" ht="19.95" customHeight="1">
      <c r="B115" s="107"/>
      <c r="D115" s="108" t="s">
        <v>110</v>
      </c>
      <c r="E115" s="109"/>
      <c r="F115" s="109"/>
      <c r="G115" s="109"/>
      <c r="H115" s="109"/>
      <c r="I115" s="109"/>
      <c r="J115" s="110">
        <f>J995</f>
        <v>0</v>
      </c>
      <c r="L115" s="107"/>
    </row>
    <row r="116" spans="2:12" s="9" customFormat="1" ht="19.95" customHeight="1">
      <c r="B116" s="107"/>
      <c r="D116" s="108" t="s">
        <v>753</v>
      </c>
      <c r="E116" s="109"/>
      <c r="F116" s="109"/>
      <c r="G116" s="109"/>
      <c r="H116" s="109"/>
      <c r="I116" s="109"/>
      <c r="J116" s="110">
        <f>J1006</f>
        <v>0</v>
      </c>
      <c r="L116" s="107"/>
    </row>
    <row r="117" spans="2:12" s="9" customFormat="1" ht="19.95" customHeight="1">
      <c r="B117" s="107"/>
      <c r="D117" s="108" t="s">
        <v>111</v>
      </c>
      <c r="E117" s="109"/>
      <c r="F117" s="109"/>
      <c r="G117" s="109"/>
      <c r="H117" s="109"/>
      <c r="I117" s="109"/>
      <c r="J117" s="110">
        <f>J1065</f>
        <v>0</v>
      </c>
      <c r="L117" s="107"/>
    </row>
    <row r="118" spans="2:12" s="9" customFormat="1" ht="19.95" customHeight="1">
      <c r="B118" s="107"/>
      <c r="D118" s="108" t="s">
        <v>112</v>
      </c>
      <c r="E118" s="109"/>
      <c r="F118" s="109"/>
      <c r="G118" s="109"/>
      <c r="H118" s="109"/>
      <c r="I118" s="109"/>
      <c r="J118" s="110">
        <f>J1108</f>
        <v>0</v>
      </c>
      <c r="L118" s="107"/>
    </row>
    <row r="119" spans="2:12" s="9" customFormat="1" ht="19.95" customHeight="1">
      <c r="B119" s="107"/>
      <c r="D119" s="108" t="s">
        <v>113</v>
      </c>
      <c r="E119" s="109"/>
      <c r="F119" s="109"/>
      <c r="G119" s="109"/>
      <c r="H119" s="109"/>
      <c r="I119" s="109"/>
      <c r="J119" s="110">
        <f>J1164</f>
        <v>0</v>
      </c>
      <c r="L119" s="107"/>
    </row>
    <row r="120" spans="2:12" s="9" customFormat="1" ht="19.95" customHeight="1">
      <c r="B120" s="107"/>
      <c r="D120" s="108" t="s">
        <v>754</v>
      </c>
      <c r="E120" s="109"/>
      <c r="F120" s="109"/>
      <c r="G120" s="109"/>
      <c r="H120" s="109"/>
      <c r="I120" s="109"/>
      <c r="J120" s="110">
        <f>J1296</f>
        <v>0</v>
      </c>
      <c r="L120" s="107"/>
    </row>
    <row r="121" spans="2:12" s="9" customFormat="1" ht="19.95" customHeight="1">
      <c r="B121" s="107"/>
      <c r="D121" s="108" t="s">
        <v>755</v>
      </c>
      <c r="E121" s="109"/>
      <c r="F121" s="109"/>
      <c r="G121" s="109"/>
      <c r="H121" s="109"/>
      <c r="I121" s="109"/>
      <c r="J121" s="110">
        <f>J1341</f>
        <v>0</v>
      </c>
      <c r="L121" s="107"/>
    </row>
    <row r="122" spans="2:12" s="9" customFormat="1" ht="19.95" customHeight="1">
      <c r="B122" s="107"/>
      <c r="D122" s="108" t="s">
        <v>756</v>
      </c>
      <c r="E122" s="109"/>
      <c r="F122" s="109"/>
      <c r="G122" s="109"/>
      <c r="H122" s="109"/>
      <c r="I122" s="109"/>
      <c r="J122" s="110">
        <f>J1369</f>
        <v>0</v>
      </c>
      <c r="L122" s="107"/>
    </row>
    <row r="123" spans="2:12" s="9" customFormat="1" ht="19.95" customHeight="1">
      <c r="B123" s="107"/>
      <c r="D123" s="108" t="s">
        <v>114</v>
      </c>
      <c r="E123" s="109"/>
      <c r="F123" s="109"/>
      <c r="G123" s="109"/>
      <c r="H123" s="109"/>
      <c r="I123" s="109"/>
      <c r="J123" s="110">
        <f>J1375</f>
        <v>0</v>
      </c>
      <c r="L123" s="107"/>
    </row>
    <row r="124" spans="2:12" s="9" customFormat="1" ht="19.95" customHeight="1">
      <c r="B124" s="107"/>
      <c r="D124" s="108" t="s">
        <v>757</v>
      </c>
      <c r="E124" s="109"/>
      <c r="F124" s="109"/>
      <c r="G124" s="109"/>
      <c r="H124" s="109"/>
      <c r="I124" s="109"/>
      <c r="J124" s="110">
        <f>J1405</f>
        <v>0</v>
      </c>
      <c r="L124" s="107"/>
    </row>
    <row r="125" spans="2:12" s="9" customFormat="1" ht="19.95" customHeight="1">
      <c r="B125" s="107"/>
      <c r="D125" s="108" t="s">
        <v>115</v>
      </c>
      <c r="E125" s="109"/>
      <c r="F125" s="109"/>
      <c r="G125" s="109"/>
      <c r="H125" s="109"/>
      <c r="I125" s="109"/>
      <c r="J125" s="110">
        <f>J1411</f>
        <v>0</v>
      </c>
      <c r="L125" s="107"/>
    </row>
    <row r="126" spans="2:12" s="9" customFormat="1" ht="19.95" customHeight="1">
      <c r="B126" s="107"/>
      <c r="D126" s="108" t="s">
        <v>758</v>
      </c>
      <c r="E126" s="109"/>
      <c r="F126" s="109"/>
      <c r="G126" s="109"/>
      <c r="H126" s="109"/>
      <c r="I126" s="109"/>
      <c r="J126" s="110">
        <f>J1450</f>
        <v>0</v>
      </c>
      <c r="L126" s="107"/>
    </row>
    <row r="127" spans="2:12" s="9" customFormat="1" ht="19.95" customHeight="1">
      <c r="B127" s="107"/>
      <c r="D127" s="108" t="s">
        <v>116</v>
      </c>
      <c r="E127" s="109"/>
      <c r="F127" s="109"/>
      <c r="G127" s="109"/>
      <c r="H127" s="109"/>
      <c r="I127" s="109"/>
      <c r="J127" s="110">
        <f>J1462</f>
        <v>0</v>
      </c>
      <c r="L127" s="107"/>
    </row>
    <row r="128" spans="2:12" s="8" customFormat="1" ht="24.9" customHeight="1">
      <c r="B128" s="103"/>
      <c r="D128" s="104" t="s">
        <v>759</v>
      </c>
      <c r="E128" s="105"/>
      <c r="F128" s="105"/>
      <c r="G128" s="105"/>
      <c r="H128" s="105"/>
      <c r="I128" s="105"/>
      <c r="J128" s="106">
        <f>J1535</f>
        <v>0</v>
      </c>
      <c r="L128" s="103"/>
    </row>
    <row r="129" spans="2:12" s="9" customFormat="1" ht="19.95" customHeight="1">
      <c r="B129" s="107"/>
      <c r="D129" s="108" t="s">
        <v>760</v>
      </c>
      <c r="E129" s="109"/>
      <c r="F129" s="109"/>
      <c r="G129" s="109"/>
      <c r="H129" s="109"/>
      <c r="I129" s="109"/>
      <c r="J129" s="110">
        <f>J1536</f>
        <v>0</v>
      </c>
      <c r="L129" s="107"/>
    </row>
    <row r="130" spans="2:12" s="1" customFormat="1" ht="21.75" customHeight="1">
      <c r="B130" s="31"/>
      <c r="L130" s="31"/>
    </row>
    <row r="131" spans="2:12" s="1" customFormat="1" ht="6.9" customHeight="1"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31"/>
    </row>
    <row r="135" spans="2:12" s="1" customFormat="1" ht="6.9" customHeight="1">
      <c r="B135" s="45"/>
      <c r="C135" s="46"/>
      <c r="D135" s="46"/>
      <c r="E135" s="46"/>
      <c r="F135" s="46"/>
      <c r="G135" s="46"/>
      <c r="H135" s="46"/>
      <c r="I135" s="46"/>
      <c r="J135" s="46"/>
      <c r="K135" s="46"/>
      <c r="L135" s="31"/>
    </row>
    <row r="136" spans="2:12" s="1" customFormat="1" ht="24.9" customHeight="1">
      <c r="B136" s="31"/>
      <c r="C136" s="20" t="s">
        <v>117</v>
      </c>
      <c r="L136" s="31"/>
    </row>
    <row r="137" spans="2:12" s="1" customFormat="1" ht="6.9" customHeight="1">
      <c r="B137" s="31"/>
      <c r="L137" s="31"/>
    </row>
    <row r="138" spans="2:12" s="1" customFormat="1" ht="12" customHeight="1">
      <c r="B138" s="31"/>
      <c r="C138" s="26" t="s">
        <v>16</v>
      </c>
      <c r="L138" s="31"/>
    </row>
    <row r="139" spans="2:12" s="1" customFormat="1" ht="16.5" customHeight="1">
      <c r="B139" s="31"/>
      <c r="E139" s="223" t="str">
        <f>E7</f>
        <v>DĚTSKÁ SKUPINA PŘI MŠ HUSOVA</v>
      </c>
      <c r="F139" s="224"/>
      <c r="G139" s="224"/>
      <c r="H139" s="224"/>
      <c r="L139" s="31"/>
    </row>
    <row r="140" spans="2:12" s="1" customFormat="1" ht="12" customHeight="1">
      <c r="B140" s="31"/>
      <c r="C140" s="26" t="s">
        <v>91</v>
      </c>
      <c r="L140" s="31"/>
    </row>
    <row r="141" spans="2:12" s="1" customFormat="1" ht="16.5" customHeight="1">
      <c r="B141" s="31"/>
      <c r="E141" s="195" t="str">
        <f>E9</f>
        <v>D.101b - Objekt dětské skupiny - způsobilé náklady</v>
      </c>
      <c r="F141" s="222"/>
      <c r="G141" s="222"/>
      <c r="H141" s="222"/>
      <c r="L141" s="31"/>
    </row>
    <row r="142" spans="2:12" s="1" customFormat="1" ht="6.9" customHeight="1">
      <c r="B142" s="31"/>
      <c r="L142" s="31"/>
    </row>
    <row r="143" spans="2:12" s="1" customFormat="1" ht="12" customHeight="1">
      <c r="B143" s="31"/>
      <c r="C143" s="26" t="s">
        <v>20</v>
      </c>
      <c r="F143" s="24" t="str">
        <f>F12</f>
        <v>E. F. Buriana 680</v>
      </c>
      <c r="I143" s="26" t="s">
        <v>22</v>
      </c>
      <c r="J143" s="51" t="str">
        <f>IF(J12="","",J12)</f>
        <v>16. 6. 2024</v>
      </c>
      <c r="L143" s="31"/>
    </row>
    <row r="144" spans="2:12" s="1" customFormat="1" ht="6.9" customHeight="1">
      <c r="B144" s="31"/>
      <c r="L144" s="31"/>
    </row>
    <row r="145" spans="2:65" s="1" customFormat="1" ht="15.15" customHeight="1">
      <c r="B145" s="31"/>
      <c r="C145" s="26" t="s">
        <v>24</v>
      </c>
      <c r="F145" s="24" t="str">
        <f>E15</f>
        <v>Město Náměšť nad Oslavou</v>
      </c>
      <c r="I145" s="26" t="s">
        <v>30</v>
      </c>
      <c r="J145" s="29" t="str">
        <f>E21</f>
        <v>Quality Group s.r.o.</v>
      </c>
      <c r="L145" s="31"/>
    </row>
    <row r="146" spans="2:65" s="1" customFormat="1" ht="15.15" customHeight="1">
      <c r="B146" s="31"/>
      <c r="C146" s="26" t="s">
        <v>28</v>
      </c>
      <c r="F146" s="24" t="str">
        <f>IF(E18="","",E18)</f>
        <v>Vyplň údaj</v>
      </c>
      <c r="I146" s="26" t="s">
        <v>33</v>
      </c>
      <c r="J146" s="29" t="str">
        <f>E24</f>
        <v>Kupka / Kalkulio</v>
      </c>
      <c r="L146" s="31"/>
    </row>
    <row r="147" spans="2:65" s="1" customFormat="1" ht="10.35" customHeight="1">
      <c r="B147" s="31"/>
      <c r="L147" s="31"/>
    </row>
    <row r="148" spans="2:65" s="10" customFormat="1" ht="29.25" customHeight="1">
      <c r="B148" s="111"/>
      <c r="C148" s="112" t="s">
        <v>118</v>
      </c>
      <c r="D148" s="113" t="s">
        <v>61</v>
      </c>
      <c r="E148" s="113" t="s">
        <v>57</v>
      </c>
      <c r="F148" s="113" t="s">
        <v>58</v>
      </c>
      <c r="G148" s="113" t="s">
        <v>119</v>
      </c>
      <c r="H148" s="113" t="s">
        <v>120</v>
      </c>
      <c r="I148" s="113" t="s">
        <v>121</v>
      </c>
      <c r="J148" s="113" t="s">
        <v>94</v>
      </c>
      <c r="K148" s="114" t="s">
        <v>122</v>
      </c>
      <c r="L148" s="111"/>
      <c r="M148" s="58" t="s">
        <v>1</v>
      </c>
      <c r="N148" s="59" t="s">
        <v>40</v>
      </c>
      <c r="O148" s="59" t="s">
        <v>123</v>
      </c>
      <c r="P148" s="59" t="s">
        <v>124</v>
      </c>
      <c r="Q148" s="59" t="s">
        <v>125</v>
      </c>
      <c r="R148" s="59" t="s">
        <v>126</v>
      </c>
      <c r="S148" s="59" t="s">
        <v>127</v>
      </c>
      <c r="T148" s="60" t="s">
        <v>128</v>
      </c>
    </row>
    <row r="149" spans="2:65" s="1" customFormat="1" ht="22.95" customHeight="1">
      <c r="B149" s="31"/>
      <c r="C149" s="63" t="s">
        <v>129</v>
      </c>
      <c r="J149" s="115">
        <f>BK149</f>
        <v>0</v>
      </c>
      <c r="L149" s="31"/>
      <c r="M149" s="61"/>
      <c r="N149" s="52"/>
      <c r="O149" s="52"/>
      <c r="P149" s="116">
        <f>P150+P158+P798+P1535</f>
        <v>0</v>
      </c>
      <c r="Q149" s="52"/>
      <c r="R149" s="116">
        <f>R150+R158+R798+R1535</f>
        <v>2475.2190094900002</v>
      </c>
      <c r="S149" s="52"/>
      <c r="T149" s="117">
        <f>T150+T158+T798+T1535</f>
        <v>1090.5605637000001</v>
      </c>
      <c r="AT149" s="16" t="s">
        <v>75</v>
      </c>
      <c r="AU149" s="16" t="s">
        <v>96</v>
      </c>
      <c r="BK149" s="118">
        <f>BK150+BK158+BK798+BK1535</f>
        <v>0</v>
      </c>
    </row>
    <row r="150" spans="2:65" s="11" customFormat="1" ht="25.95" customHeight="1">
      <c r="B150" s="119"/>
      <c r="D150" s="120" t="s">
        <v>75</v>
      </c>
      <c r="E150" s="121" t="s">
        <v>130</v>
      </c>
      <c r="F150" s="121" t="s">
        <v>130</v>
      </c>
      <c r="I150" s="122"/>
      <c r="J150" s="123">
        <f>BK150</f>
        <v>0</v>
      </c>
      <c r="L150" s="119"/>
      <c r="M150" s="124"/>
      <c r="P150" s="125">
        <f>P151</f>
        <v>0</v>
      </c>
      <c r="R150" s="125">
        <f>R151</f>
        <v>0</v>
      </c>
      <c r="T150" s="126">
        <f>T151</f>
        <v>0</v>
      </c>
      <c r="AR150" s="120" t="s">
        <v>131</v>
      </c>
      <c r="AT150" s="127" t="s">
        <v>75</v>
      </c>
      <c r="AU150" s="127" t="s">
        <v>76</v>
      </c>
      <c r="AY150" s="120" t="s">
        <v>132</v>
      </c>
      <c r="BK150" s="128">
        <f>BK151</f>
        <v>0</v>
      </c>
    </row>
    <row r="151" spans="2:65" s="11" customFormat="1" ht="22.95" customHeight="1">
      <c r="B151" s="119"/>
      <c r="D151" s="120" t="s">
        <v>75</v>
      </c>
      <c r="E151" s="129" t="s">
        <v>133</v>
      </c>
      <c r="F151" s="129" t="s">
        <v>134</v>
      </c>
      <c r="I151" s="122"/>
      <c r="J151" s="130">
        <f>BK151</f>
        <v>0</v>
      </c>
      <c r="L151" s="119"/>
      <c r="M151" s="124"/>
      <c r="P151" s="125">
        <f>SUM(P152:P157)</f>
        <v>0</v>
      </c>
      <c r="R151" s="125">
        <f>SUM(R152:R157)</f>
        <v>0</v>
      </c>
      <c r="T151" s="126">
        <f>SUM(T152:T157)</f>
        <v>0</v>
      </c>
      <c r="AR151" s="120" t="s">
        <v>131</v>
      </c>
      <c r="AT151" s="127" t="s">
        <v>75</v>
      </c>
      <c r="AU151" s="127" t="s">
        <v>83</v>
      </c>
      <c r="AY151" s="120" t="s">
        <v>132</v>
      </c>
      <c r="BK151" s="128">
        <f>SUM(BK152:BK157)</f>
        <v>0</v>
      </c>
    </row>
    <row r="152" spans="2:65" s="1" customFormat="1" ht="16.5" customHeight="1">
      <c r="B152" s="31"/>
      <c r="C152" s="131" t="s">
        <v>83</v>
      </c>
      <c r="D152" s="131" t="s">
        <v>135</v>
      </c>
      <c r="E152" s="132" t="s">
        <v>136</v>
      </c>
      <c r="F152" s="133" t="s">
        <v>137</v>
      </c>
      <c r="G152" s="134" t="s">
        <v>136</v>
      </c>
      <c r="H152" s="135">
        <v>1</v>
      </c>
      <c r="I152" s="136"/>
      <c r="J152" s="137">
        <f>ROUND(I152*H152,2)</f>
        <v>0</v>
      </c>
      <c r="K152" s="133" t="s">
        <v>1</v>
      </c>
      <c r="L152" s="31"/>
      <c r="M152" s="138" t="s">
        <v>1</v>
      </c>
      <c r="N152" s="139" t="s">
        <v>41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138</v>
      </c>
      <c r="AT152" s="142" t="s">
        <v>135</v>
      </c>
      <c r="AU152" s="142" t="s">
        <v>85</v>
      </c>
      <c r="AY152" s="16" t="s">
        <v>132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6" t="s">
        <v>83</v>
      </c>
      <c r="BK152" s="143">
        <f>ROUND(I152*H152,2)</f>
        <v>0</v>
      </c>
      <c r="BL152" s="16" t="s">
        <v>138</v>
      </c>
      <c r="BM152" s="142" t="s">
        <v>139</v>
      </c>
    </row>
    <row r="153" spans="2:65" s="1" customFormat="1">
      <c r="B153" s="31"/>
      <c r="D153" s="144" t="s">
        <v>140</v>
      </c>
      <c r="F153" s="145" t="s">
        <v>137</v>
      </c>
      <c r="I153" s="146"/>
      <c r="L153" s="31"/>
      <c r="M153" s="147"/>
      <c r="T153" s="55"/>
      <c r="AT153" s="16" t="s">
        <v>140</v>
      </c>
      <c r="AU153" s="16" t="s">
        <v>85</v>
      </c>
    </row>
    <row r="154" spans="2:65" s="12" customFormat="1" ht="30.6">
      <c r="B154" s="148"/>
      <c r="D154" s="144" t="s">
        <v>141</v>
      </c>
      <c r="E154" s="149" t="s">
        <v>1</v>
      </c>
      <c r="F154" s="150" t="s">
        <v>142</v>
      </c>
      <c r="H154" s="149" t="s">
        <v>1</v>
      </c>
      <c r="I154" s="151"/>
      <c r="L154" s="148"/>
      <c r="M154" s="152"/>
      <c r="T154" s="153"/>
      <c r="AT154" s="149" t="s">
        <v>141</v>
      </c>
      <c r="AU154" s="149" t="s">
        <v>85</v>
      </c>
      <c r="AV154" s="12" t="s">
        <v>83</v>
      </c>
      <c r="AW154" s="12" t="s">
        <v>32</v>
      </c>
      <c r="AX154" s="12" t="s">
        <v>76</v>
      </c>
      <c r="AY154" s="149" t="s">
        <v>132</v>
      </c>
    </row>
    <row r="155" spans="2:65" s="12" customFormat="1" ht="30.6">
      <c r="B155" s="148"/>
      <c r="D155" s="144" t="s">
        <v>141</v>
      </c>
      <c r="E155" s="149" t="s">
        <v>1</v>
      </c>
      <c r="F155" s="150" t="s">
        <v>143</v>
      </c>
      <c r="H155" s="149" t="s">
        <v>1</v>
      </c>
      <c r="I155" s="151"/>
      <c r="L155" s="148"/>
      <c r="M155" s="152"/>
      <c r="T155" s="153"/>
      <c r="AT155" s="149" t="s">
        <v>141</v>
      </c>
      <c r="AU155" s="149" t="s">
        <v>85</v>
      </c>
      <c r="AV155" s="12" t="s">
        <v>83</v>
      </c>
      <c r="AW155" s="12" t="s">
        <v>32</v>
      </c>
      <c r="AX155" s="12" t="s">
        <v>76</v>
      </c>
      <c r="AY155" s="149" t="s">
        <v>132</v>
      </c>
    </row>
    <row r="156" spans="2:65" s="13" customFormat="1">
      <c r="B156" s="154"/>
      <c r="D156" s="144" t="s">
        <v>141</v>
      </c>
      <c r="E156" s="155" t="s">
        <v>1</v>
      </c>
      <c r="F156" s="156" t="s">
        <v>83</v>
      </c>
      <c r="H156" s="157">
        <v>1</v>
      </c>
      <c r="I156" s="158"/>
      <c r="L156" s="154"/>
      <c r="M156" s="159"/>
      <c r="T156" s="160"/>
      <c r="AT156" s="155" t="s">
        <v>141</v>
      </c>
      <c r="AU156" s="155" t="s">
        <v>85</v>
      </c>
      <c r="AV156" s="13" t="s">
        <v>85</v>
      </c>
      <c r="AW156" s="13" t="s">
        <v>32</v>
      </c>
      <c r="AX156" s="13" t="s">
        <v>76</v>
      </c>
      <c r="AY156" s="155" t="s">
        <v>132</v>
      </c>
    </row>
    <row r="157" spans="2:65" s="14" customFormat="1">
      <c r="B157" s="161"/>
      <c r="D157" s="144" t="s">
        <v>141</v>
      </c>
      <c r="E157" s="162" t="s">
        <v>1</v>
      </c>
      <c r="F157" s="163" t="s">
        <v>144</v>
      </c>
      <c r="H157" s="164">
        <v>1</v>
      </c>
      <c r="I157" s="165"/>
      <c r="L157" s="161"/>
      <c r="M157" s="166"/>
      <c r="T157" s="167"/>
      <c r="AT157" s="162" t="s">
        <v>141</v>
      </c>
      <c r="AU157" s="162" t="s">
        <v>85</v>
      </c>
      <c r="AV157" s="14" t="s">
        <v>131</v>
      </c>
      <c r="AW157" s="14" t="s">
        <v>32</v>
      </c>
      <c r="AX157" s="14" t="s">
        <v>83</v>
      </c>
      <c r="AY157" s="162" t="s">
        <v>132</v>
      </c>
    </row>
    <row r="158" spans="2:65" s="11" customFormat="1" ht="25.95" customHeight="1">
      <c r="B158" s="119"/>
      <c r="D158" s="120" t="s">
        <v>75</v>
      </c>
      <c r="E158" s="121" t="s">
        <v>145</v>
      </c>
      <c r="F158" s="121" t="s">
        <v>146</v>
      </c>
      <c r="I158" s="122"/>
      <c r="J158" s="123">
        <f>BK158</f>
        <v>0</v>
      </c>
      <c r="L158" s="119"/>
      <c r="M158" s="124"/>
      <c r="P158" s="125">
        <f>P159+P223+P279+P432+P522+P589+P684+P692+P783+P795</f>
        <v>0</v>
      </c>
      <c r="R158" s="125">
        <f>R159+R223+R279+R432+R522+R589+R684+R692+R783+R795</f>
        <v>2368.8510006500001</v>
      </c>
      <c r="T158" s="126">
        <f>T159+T223+T279+T432+T522+T589+T684+T692+T783+T795</f>
        <v>1074.9953</v>
      </c>
      <c r="AR158" s="120" t="s">
        <v>83</v>
      </c>
      <c r="AT158" s="127" t="s">
        <v>75</v>
      </c>
      <c r="AU158" s="127" t="s">
        <v>76</v>
      </c>
      <c r="AY158" s="120" t="s">
        <v>132</v>
      </c>
      <c r="BK158" s="128">
        <f>BK159+BK223+BK279+BK432+BK522+BK589+BK684+BK692+BK783+BK795</f>
        <v>0</v>
      </c>
    </row>
    <row r="159" spans="2:65" s="11" customFormat="1" ht="22.95" customHeight="1">
      <c r="B159" s="119"/>
      <c r="D159" s="120" t="s">
        <v>75</v>
      </c>
      <c r="E159" s="129" t="s">
        <v>83</v>
      </c>
      <c r="F159" s="129" t="s">
        <v>147</v>
      </c>
      <c r="I159" s="122"/>
      <c r="J159" s="130">
        <f>BK159</f>
        <v>0</v>
      </c>
      <c r="L159" s="119"/>
      <c r="M159" s="124"/>
      <c r="P159" s="125">
        <f>SUM(P160:P222)</f>
        <v>0</v>
      </c>
      <c r="R159" s="125">
        <f>SUM(R160:R222)</f>
        <v>1.0240000000000001E-2</v>
      </c>
      <c r="T159" s="126">
        <f>SUM(T160:T222)</f>
        <v>436.09999999999997</v>
      </c>
      <c r="AR159" s="120" t="s">
        <v>83</v>
      </c>
      <c r="AT159" s="127" t="s">
        <v>75</v>
      </c>
      <c r="AU159" s="127" t="s">
        <v>83</v>
      </c>
      <c r="AY159" s="120" t="s">
        <v>132</v>
      </c>
      <c r="BK159" s="128">
        <f>SUM(BK160:BK222)</f>
        <v>0</v>
      </c>
    </row>
    <row r="160" spans="2:65" s="1" customFormat="1" ht="37.950000000000003" customHeight="1">
      <c r="B160" s="31"/>
      <c r="C160" s="131" t="s">
        <v>85</v>
      </c>
      <c r="D160" s="131" t="s">
        <v>135</v>
      </c>
      <c r="E160" s="132" t="s">
        <v>761</v>
      </c>
      <c r="F160" s="133" t="s">
        <v>762</v>
      </c>
      <c r="G160" s="134" t="s">
        <v>191</v>
      </c>
      <c r="H160" s="135">
        <v>70.5</v>
      </c>
      <c r="I160" s="136"/>
      <c r="J160" s="137">
        <f>ROUND(I160*H160,2)</f>
        <v>0</v>
      </c>
      <c r="K160" s="133" t="s">
        <v>151</v>
      </c>
      <c r="L160" s="31"/>
      <c r="M160" s="138" t="s">
        <v>1</v>
      </c>
      <c r="N160" s="139" t="s">
        <v>41</v>
      </c>
      <c r="P160" s="140">
        <f>O160*H160</f>
        <v>0</v>
      </c>
      <c r="Q160" s="140">
        <v>0</v>
      </c>
      <c r="R160" s="140">
        <f>Q160*H160</f>
        <v>0</v>
      </c>
      <c r="S160" s="140">
        <v>0</v>
      </c>
      <c r="T160" s="141">
        <f>S160*H160</f>
        <v>0</v>
      </c>
      <c r="AR160" s="142" t="s">
        <v>131</v>
      </c>
      <c r="AT160" s="142" t="s">
        <v>135</v>
      </c>
      <c r="AU160" s="142" t="s">
        <v>85</v>
      </c>
      <c r="AY160" s="16" t="s">
        <v>132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6" t="s">
        <v>83</v>
      </c>
      <c r="BK160" s="143">
        <f>ROUND(I160*H160,2)</f>
        <v>0</v>
      </c>
      <c r="BL160" s="16" t="s">
        <v>131</v>
      </c>
      <c r="BM160" s="142" t="s">
        <v>763</v>
      </c>
    </row>
    <row r="161" spans="2:65" s="1" customFormat="1" ht="28.8">
      <c r="B161" s="31"/>
      <c r="D161" s="144" t="s">
        <v>140</v>
      </c>
      <c r="F161" s="145" t="s">
        <v>764</v>
      </c>
      <c r="I161" s="146"/>
      <c r="L161" s="31"/>
      <c r="M161" s="147"/>
      <c r="T161" s="55"/>
      <c r="AT161" s="16" t="s">
        <v>140</v>
      </c>
      <c r="AU161" s="16" t="s">
        <v>85</v>
      </c>
    </row>
    <row r="162" spans="2:65" s="13" customFormat="1">
      <c r="B162" s="154"/>
      <c r="D162" s="144" t="s">
        <v>141</v>
      </c>
      <c r="E162" s="155" t="s">
        <v>1</v>
      </c>
      <c r="F162" s="156" t="s">
        <v>765</v>
      </c>
      <c r="H162" s="157">
        <v>70.5</v>
      </c>
      <c r="I162" s="158"/>
      <c r="L162" s="154"/>
      <c r="M162" s="159"/>
      <c r="T162" s="160"/>
      <c r="AT162" s="155" t="s">
        <v>141</v>
      </c>
      <c r="AU162" s="155" t="s">
        <v>85</v>
      </c>
      <c r="AV162" s="13" t="s">
        <v>85</v>
      </c>
      <c r="AW162" s="13" t="s">
        <v>32</v>
      </c>
      <c r="AX162" s="13" t="s">
        <v>76</v>
      </c>
      <c r="AY162" s="155" t="s">
        <v>132</v>
      </c>
    </row>
    <row r="163" spans="2:65" s="14" customFormat="1">
      <c r="B163" s="161"/>
      <c r="D163" s="144" t="s">
        <v>141</v>
      </c>
      <c r="E163" s="162" t="s">
        <v>1</v>
      </c>
      <c r="F163" s="163" t="s">
        <v>144</v>
      </c>
      <c r="H163" s="164">
        <v>70.5</v>
      </c>
      <c r="I163" s="165"/>
      <c r="L163" s="161"/>
      <c r="M163" s="166"/>
      <c r="T163" s="167"/>
      <c r="AT163" s="162" t="s">
        <v>141</v>
      </c>
      <c r="AU163" s="162" t="s">
        <v>85</v>
      </c>
      <c r="AV163" s="14" t="s">
        <v>131</v>
      </c>
      <c r="AW163" s="14" t="s">
        <v>32</v>
      </c>
      <c r="AX163" s="14" t="s">
        <v>83</v>
      </c>
      <c r="AY163" s="162" t="s">
        <v>132</v>
      </c>
    </row>
    <row r="164" spans="2:65" s="1" customFormat="1" ht="33" customHeight="1">
      <c r="B164" s="31"/>
      <c r="C164" s="131" t="s">
        <v>156</v>
      </c>
      <c r="D164" s="131" t="s">
        <v>135</v>
      </c>
      <c r="E164" s="132" t="s">
        <v>766</v>
      </c>
      <c r="F164" s="133" t="s">
        <v>767</v>
      </c>
      <c r="G164" s="134" t="s">
        <v>191</v>
      </c>
      <c r="H164" s="135">
        <v>155</v>
      </c>
      <c r="I164" s="136"/>
      <c r="J164" s="137">
        <f>ROUND(I164*H164,2)</f>
        <v>0</v>
      </c>
      <c r="K164" s="133" t="s">
        <v>151</v>
      </c>
      <c r="L164" s="31"/>
      <c r="M164" s="138" t="s">
        <v>1</v>
      </c>
      <c r="N164" s="139" t="s">
        <v>41</v>
      </c>
      <c r="P164" s="140">
        <f>O164*H164</f>
        <v>0</v>
      </c>
      <c r="Q164" s="140">
        <v>0</v>
      </c>
      <c r="R164" s="140">
        <f>Q164*H164</f>
        <v>0</v>
      </c>
      <c r="S164" s="140">
        <v>0.255</v>
      </c>
      <c r="T164" s="141">
        <f>S164*H164</f>
        <v>39.524999999999999</v>
      </c>
      <c r="AR164" s="142" t="s">
        <v>131</v>
      </c>
      <c r="AT164" s="142" t="s">
        <v>135</v>
      </c>
      <c r="AU164" s="142" t="s">
        <v>85</v>
      </c>
      <c r="AY164" s="16" t="s">
        <v>132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6" t="s">
        <v>83</v>
      </c>
      <c r="BK164" s="143">
        <f>ROUND(I164*H164,2)</f>
        <v>0</v>
      </c>
      <c r="BL164" s="16" t="s">
        <v>131</v>
      </c>
      <c r="BM164" s="142" t="s">
        <v>768</v>
      </c>
    </row>
    <row r="165" spans="2:65" s="1" customFormat="1" ht="48">
      <c r="B165" s="31"/>
      <c r="D165" s="144" t="s">
        <v>140</v>
      </c>
      <c r="F165" s="145" t="s">
        <v>769</v>
      </c>
      <c r="I165" s="146"/>
      <c r="L165" s="31"/>
      <c r="M165" s="147"/>
      <c r="T165" s="55"/>
      <c r="AT165" s="16" t="s">
        <v>140</v>
      </c>
      <c r="AU165" s="16" t="s">
        <v>85</v>
      </c>
    </row>
    <row r="166" spans="2:65" s="13" customFormat="1">
      <c r="B166" s="154"/>
      <c r="D166" s="144" t="s">
        <v>141</v>
      </c>
      <c r="E166" s="155" t="s">
        <v>1</v>
      </c>
      <c r="F166" s="156" t="s">
        <v>770</v>
      </c>
      <c r="H166" s="157">
        <v>155</v>
      </c>
      <c r="I166" s="158"/>
      <c r="L166" s="154"/>
      <c r="M166" s="159"/>
      <c r="T166" s="160"/>
      <c r="AT166" s="155" t="s">
        <v>141</v>
      </c>
      <c r="AU166" s="155" t="s">
        <v>85</v>
      </c>
      <c r="AV166" s="13" t="s">
        <v>85</v>
      </c>
      <c r="AW166" s="13" t="s">
        <v>32</v>
      </c>
      <c r="AX166" s="13" t="s">
        <v>76</v>
      </c>
      <c r="AY166" s="155" t="s">
        <v>132</v>
      </c>
    </row>
    <row r="167" spans="2:65" s="14" customFormat="1">
      <c r="B167" s="161"/>
      <c r="D167" s="144" t="s">
        <v>141</v>
      </c>
      <c r="E167" s="162" t="s">
        <v>1</v>
      </c>
      <c r="F167" s="163" t="s">
        <v>144</v>
      </c>
      <c r="H167" s="164">
        <v>155</v>
      </c>
      <c r="I167" s="165"/>
      <c r="L167" s="161"/>
      <c r="M167" s="166"/>
      <c r="T167" s="167"/>
      <c r="AT167" s="162" t="s">
        <v>141</v>
      </c>
      <c r="AU167" s="162" t="s">
        <v>85</v>
      </c>
      <c r="AV167" s="14" t="s">
        <v>131</v>
      </c>
      <c r="AW167" s="14" t="s">
        <v>32</v>
      </c>
      <c r="AX167" s="14" t="s">
        <v>83</v>
      </c>
      <c r="AY167" s="162" t="s">
        <v>132</v>
      </c>
    </row>
    <row r="168" spans="2:65" s="1" customFormat="1" ht="16.5" customHeight="1">
      <c r="B168" s="31"/>
      <c r="C168" s="131" t="s">
        <v>131</v>
      </c>
      <c r="D168" s="131" t="s">
        <v>135</v>
      </c>
      <c r="E168" s="132" t="s">
        <v>771</v>
      </c>
      <c r="F168" s="133" t="s">
        <v>772</v>
      </c>
      <c r="G168" s="134" t="s">
        <v>191</v>
      </c>
      <c r="H168" s="135">
        <v>187</v>
      </c>
      <c r="I168" s="136"/>
      <c r="J168" s="137">
        <f>ROUND(I168*H168,2)</f>
        <v>0</v>
      </c>
      <c r="K168" s="133" t="s">
        <v>151</v>
      </c>
      <c r="L168" s="31"/>
      <c r="M168" s="138" t="s">
        <v>1</v>
      </c>
      <c r="N168" s="139" t="s">
        <v>41</v>
      </c>
      <c r="P168" s="140">
        <f>O168*H168</f>
        <v>0</v>
      </c>
      <c r="Q168" s="140">
        <v>0</v>
      </c>
      <c r="R168" s="140">
        <f>Q168*H168</f>
        <v>0</v>
      </c>
      <c r="S168" s="140">
        <v>0.35499999999999998</v>
      </c>
      <c r="T168" s="141">
        <f>S168*H168</f>
        <v>66.384999999999991</v>
      </c>
      <c r="AR168" s="142" t="s">
        <v>131</v>
      </c>
      <c r="AT168" s="142" t="s">
        <v>135</v>
      </c>
      <c r="AU168" s="142" t="s">
        <v>85</v>
      </c>
      <c r="AY168" s="16" t="s">
        <v>132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6" t="s">
        <v>83</v>
      </c>
      <c r="BK168" s="143">
        <f>ROUND(I168*H168,2)</f>
        <v>0</v>
      </c>
      <c r="BL168" s="16" t="s">
        <v>131</v>
      </c>
      <c r="BM168" s="142" t="s">
        <v>773</v>
      </c>
    </row>
    <row r="169" spans="2:65" s="1" customFormat="1" ht="28.8">
      <c r="B169" s="31"/>
      <c r="D169" s="144" t="s">
        <v>140</v>
      </c>
      <c r="F169" s="145" t="s">
        <v>774</v>
      </c>
      <c r="I169" s="146"/>
      <c r="L169" s="31"/>
      <c r="M169" s="147"/>
      <c r="T169" s="55"/>
      <c r="AT169" s="16" t="s">
        <v>140</v>
      </c>
      <c r="AU169" s="16" t="s">
        <v>85</v>
      </c>
    </row>
    <row r="170" spans="2:65" s="13" customFormat="1">
      <c r="B170" s="154"/>
      <c r="D170" s="144" t="s">
        <v>141</v>
      </c>
      <c r="E170" s="155" t="s">
        <v>1</v>
      </c>
      <c r="F170" s="156" t="s">
        <v>775</v>
      </c>
      <c r="H170" s="157">
        <v>187</v>
      </c>
      <c r="I170" s="158"/>
      <c r="L170" s="154"/>
      <c r="M170" s="159"/>
      <c r="T170" s="160"/>
      <c r="AT170" s="155" t="s">
        <v>141</v>
      </c>
      <c r="AU170" s="155" t="s">
        <v>85</v>
      </c>
      <c r="AV170" s="13" t="s">
        <v>85</v>
      </c>
      <c r="AW170" s="13" t="s">
        <v>32</v>
      </c>
      <c r="AX170" s="13" t="s">
        <v>76</v>
      </c>
      <c r="AY170" s="155" t="s">
        <v>132</v>
      </c>
    </row>
    <row r="171" spans="2:65" s="14" customFormat="1">
      <c r="B171" s="161"/>
      <c r="D171" s="144" t="s">
        <v>141</v>
      </c>
      <c r="E171" s="162" t="s">
        <v>1</v>
      </c>
      <c r="F171" s="163" t="s">
        <v>144</v>
      </c>
      <c r="H171" s="164">
        <v>187</v>
      </c>
      <c r="I171" s="165"/>
      <c r="L171" s="161"/>
      <c r="M171" s="166"/>
      <c r="T171" s="167"/>
      <c r="AT171" s="162" t="s">
        <v>141</v>
      </c>
      <c r="AU171" s="162" t="s">
        <v>85</v>
      </c>
      <c r="AV171" s="14" t="s">
        <v>131</v>
      </c>
      <c r="AW171" s="14" t="s">
        <v>32</v>
      </c>
      <c r="AX171" s="14" t="s">
        <v>83</v>
      </c>
      <c r="AY171" s="162" t="s">
        <v>132</v>
      </c>
    </row>
    <row r="172" spans="2:65" s="1" customFormat="1" ht="24.15" customHeight="1">
      <c r="B172" s="31"/>
      <c r="C172" s="131" t="s">
        <v>168</v>
      </c>
      <c r="D172" s="131" t="s">
        <v>135</v>
      </c>
      <c r="E172" s="132" t="s">
        <v>776</v>
      </c>
      <c r="F172" s="133" t="s">
        <v>777</v>
      </c>
      <c r="G172" s="134" t="s">
        <v>150</v>
      </c>
      <c r="H172" s="135">
        <v>171</v>
      </c>
      <c r="I172" s="136"/>
      <c r="J172" s="137">
        <f>ROUND(I172*H172,2)</f>
        <v>0</v>
      </c>
      <c r="K172" s="133" t="s">
        <v>151</v>
      </c>
      <c r="L172" s="31"/>
      <c r="M172" s="138" t="s">
        <v>1</v>
      </c>
      <c r="N172" s="139" t="s">
        <v>41</v>
      </c>
      <c r="P172" s="140">
        <f>O172*H172</f>
        <v>0</v>
      </c>
      <c r="Q172" s="140">
        <v>0</v>
      </c>
      <c r="R172" s="140">
        <f>Q172*H172</f>
        <v>0</v>
      </c>
      <c r="S172" s="140">
        <v>1.9</v>
      </c>
      <c r="T172" s="141">
        <f>S172*H172</f>
        <v>324.89999999999998</v>
      </c>
      <c r="AR172" s="142" t="s">
        <v>131</v>
      </c>
      <c r="AT172" s="142" t="s">
        <v>135</v>
      </c>
      <c r="AU172" s="142" t="s">
        <v>85</v>
      </c>
      <c r="AY172" s="16" t="s">
        <v>132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6" t="s">
        <v>83</v>
      </c>
      <c r="BK172" s="143">
        <f>ROUND(I172*H172,2)</f>
        <v>0</v>
      </c>
      <c r="BL172" s="16" t="s">
        <v>131</v>
      </c>
      <c r="BM172" s="142" t="s">
        <v>778</v>
      </c>
    </row>
    <row r="173" spans="2:65" s="1" customFormat="1" ht="28.8">
      <c r="B173" s="31"/>
      <c r="D173" s="144" t="s">
        <v>140</v>
      </c>
      <c r="F173" s="145" t="s">
        <v>779</v>
      </c>
      <c r="I173" s="146"/>
      <c r="L173" s="31"/>
      <c r="M173" s="147"/>
      <c r="T173" s="55"/>
      <c r="AT173" s="16" t="s">
        <v>140</v>
      </c>
      <c r="AU173" s="16" t="s">
        <v>85</v>
      </c>
    </row>
    <row r="174" spans="2:65" s="12" customFormat="1" ht="20.399999999999999">
      <c r="B174" s="148"/>
      <c r="D174" s="144" t="s">
        <v>141</v>
      </c>
      <c r="E174" s="149" t="s">
        <v>1</v>
      </c>
      <c r="F174" s="150" t="s">
        <v>780</v>
      </c>
      <c r="H174" s="149" t="s">
        <v>1</v>
      </c>
      <c r="I174" s="151"/>
      <c r="L174" s="148"/>
      <c r="M174" s="152"/>
      <c r="T174" s="153"/>
      <c r="AT174" s="149" t="s">
        <v>141</v>
      </c>
      <c r="AU174" s="149" t="s">
        <v>85</v>
      </c>
      <c r="AV174" s="12" t="s">
        <v>83</v>
      </c>
      <c r="AW174" s="12" t="s">
        <v>32</v>
      </c>
      <c r="AX174" s="12" t="s">
        <v>76</v>
      </c>
      <c r="AY174" s="149" t="s">
        <v>132</v>
      </c>
    </row>
    <row r="175" spans="2:65" s="13" customFormat="1">
      <c r="B175" s="154"/>
      <c r="D175" s="144" t="s">
        <v>141</v>
      </c>
      <c r="E175" s="155" t="s">
        <v>1</v>
      </c>
      <c r="F175" s="156" t="s">
        <v>781</v>
      </c>
      <c r="H175" s="157">
        <v>171</v>
      </c>
      <c r="I175" s="158"/>
      <c r="L175" s="154"/>
      <c r="M175" s="159"/>
      <c r="T175" s="160"/>
      <c r="AT175" s="155" t="s">
        <v>141</v>
      </c>
      <c r="AU175" s="155" t="s">
        <v>85</v>
      </c>
      <c r="AV175" s="13" t="s">
        <v>85</v>
      </c>
      <c r="AW175" s="13" t="s">
        <v>32</v>
      </c>
      <c r="AX175" s="13" t="s">
        <v>76</v>
      </c>
      <c r="AY175" s="155" t="s">
        <v>132</v>
      </c>
    </row>
    <row r="176" spans="2:65" s="14" customFormat="1">
      <c r="B176" s="161"/>
      <c r="D176" s="144" t="s">
        <v>141</v>
      </c>
      <c r="E176" s="162" t="s">
        <v>1</v>
      </c>
      <c r="F176" s="163" t="s">
        <v>144</v>
      </c>
      <c r="H176" s="164">
        <v>171</v>
      </c>
      <c r="I176" s="165"/>
      <c r="L176" s="161"/>
      <c r="M176" s="166"/>
      <c r="T176" s="167"/>
      <c r="AT176" s="162" t="s">
        <v>141</v>
      </c>
      <c r="AU176" s="162" t="s">
        <v>85</v>
      </c>
      <c r="AV176" s="14" t="s">
        <v>131</v>
      </c>
      <c r="AW176" s="14" t="s">
        <v>32</v>
      </c>
      <c r="AX176" s="14" t="s">
        <v>83</v>
      </c>
      <c r="AY176" s="162" t="s">
        <v>132</v>
      </c>
    </row>
    <row r="177" spans="2:65" s="1" customFormat="1" ht="16.5" customHeight="1">
      <c r="B177" s="31"/>
      <c r="C177" s="182" t="s">
        <v>175</v>
      </c>
      <c r="D177" s="131" t="s">
        <v>135</v>
      </c>
      <c r="E177" s="132" t="s">
        <v>782</v>
      </c>
      <c r="F177" s="133" t="s">
        <v>783</v>
      </c>
      <c r="G177" s="134" t="s">
        <v>503</v>
      </c>
      <c r="H177" s="135">
        <v>23</v>
      </c>
      <c r="I177" s="136"/>
      <c r="J177" s="137">
        <f>ROUND(I177*H177,2)</f>
        <v>0</v>
      </c>
      <c r="K177" s="133" t="s">
        <v>151</v>
      </c>
      <c r="L177" s="31"/>
      <c r="M177" s="138" t="s">
        <v>1</v>
      </c>
      <c r="N177" s="139" t="s">
        <v>41</v>
      </c>
      <c r="P177" s="140">
        <f>O177*H177</f>
        <v>0</v>
      </c>
      <c r="Q177" s="140">
        <v>0</v>
      </c>
      <c r="R177" s="140">
        <f>Q177*H177</f>
        <v>0</v>
      </c>
      <c r="S177" s="140">
        <v>0.23</v>
      </c>
      <c r="T177" s="141">
        <f>S177*H177</f>
        <v>5.29</v>
      </c>
      <c r="AR177" s="142" t="s">
        <v>131</v>
      </c>
      <c r="AT177" s="142" t="s">
        <v>135</v>
      </c>
      <c r="AU177" s="142" t="s">
        <v>85</v>
      </c>
      <c r="AY177" s="16" t="s">
        <v>132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6" t="s">
        <v>83</v>
      </c>
      <c r="BK177" s="143">
        <f>ROUND(I177*H177,2)</f>
        <v>0</v>
      </c>
      <c r="BL177" s="16" t="s">
        <v>131</v>
      </c>
      <c r="BM177" s="142" t="s">
        <v>784</v>
      </c>
    </row>
    <row r="178" spans="2:65" s="1" customFormat="1" ht="28.8">
      <c r="B178" s="31"/>
      <c r="D178" s="144" t="s">
        <v>140</v>
      </c>
      <c r="F178" s="145" t="s">
        <v>785</v>
      </c>
      <c r="I178" s="146"/>
      <c r="L178" s="31"/>
      <c r="M178" s="147"/>
      <c r="T178" s="55"/>
      <c r="AT178" s="16" t="s">
        <v>140</v>
      </c>
      <c r="AU178" s="16" t="s">
        <v>85</v>
      </c>
    </row>
    <row r="179" spans="2:65" s="13" customFormat="1">
      <c r="B179" s="154"/>
      <c r="D179" s="144" t="s">
        <v>141</v>
      </c>
      <c r="E179" s="155" t="s">
        <v>1</v>
      </c>
      <c r="F179" s="156" t="s">
        <v>284</v>
      </c>
      <c r="H179" s="157">
        <v>23</v>
      </c>
      <c r="I179" s="158"/>
      <c r="L179" s="154"/>
      <c r="M179" s="159"/>
      <c r="T179" s="160"/>
      <c r="AT179" s="155" t="s">
        <v>141</v>
      </c>
      <c r="AU179" s="155" t="s">
        <v>85</v>
      </c>
      <c r="AV179" s="13" t="s">
        <v>85</v>
      </c>
      <c r="AW179" s="13" t="s">
        <v>32</v>
      </c>
      <c r="AX179" s="13" t="s">
        <v>76</v>
      </c>
      <c r="AY179" s="155" t="s">
        <v>132</v>
      </c>
    </row>
    <row r="180" spans="2:65" s="14" customFormat="1">
      <c r="B180" s="161"/>
      <c r="D180" s="144" t="s">
        <v>141</v>
      </c>
      <c r="E180" s="162" t="s">
        <v>1</v>
      </c>
      <c r="F180" s="163" t="s">
        <v>144</v>
      </c>
      <c r="H180" s="164">
        <v>23</v>
      </c>
      <c r="I180" s="165"/>
      <c r="L180" s="161"/>
      <c r="M180" s="166"/>
      <c r="T180" s="167"/>
      <c r="AT180" s="162" t="s">
        <v>141</v>
      </c>
      <c r="AU180" s="162" t="s">
        <v>85</v>
      </c>
      <c r="AV180" s="14" t="s">
        <v>131</v>
      </c>
      <c r="AW180" s="14" t="s">
        <v>32</v>
      </c>
      <c r="AX180" s="14" t="s">
        <v>83</v>
      </c>
      <c r="AY180" s="162" t="s">
        <v>132</v>
      </c>
    </row>
    <row r="181" spans="2:65" s="1" customFormat="1" ht="33" customHeight="1">
      <c r="B181" s="31"/>
      <c r="C181" s="131" t="s">
        <v>181</v>
      </c>
      <c r="D181" s="131" t="s">
        <v>135</v>
      </c>
      <c r="E181" s="132" t="s">
        <v>148</v>
      </c>
      <c r="F181" s="133" t="s">
        <v>149</v>
      </c>
      <c r="G181" s="134" t="s">
        <v>150</v>
      </c>
      <c r="H181" s="135">
        <v>210.2</v>
      </c>
      <c r="I181" s="136"/>
      <c r="J181" s="137">
        <f>ROUND(I181*H181,2)</f>
        <v>0</v>
      </c>
      <c r="K181" s="133" t="s">
        <v>151</v>
      </c>
      <c r="L181" s="31"/>
      <c r="M181" s="138" t="s">
        <v>1</v>
      </c>
      <c r="N181" s="139" t="s">
        <v>41</v>
      </c>
      <c r="P181" s="140">
        <f>O181*H181</f>
        <v>0</v>
      </c>
      <c r="Q181" s="140">
        <v>0</v>
      </c>
      <c r="R181" s="140">
        <f>Q181*H181</f>
        <v>0</v>
      </c>
      <c r="S181" s="140">
        <v>0</v>
      </c>
      <c r="T181" s="141">
        <f>S181*H181</f>
        <v>0</v>
      </c>
      <c r="AR181" s="142" t="s">
        <v>131</v>
      </c>
      <c r="AT181" s="142" t="s">
        <v>135</v>
      </c>
      <c r="AU181" s="142" t="s">
        <v>85</v>
      </c>
      <c r="AY181" s="16" t="s">
        <v>132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6" t="s">
        <v>83</v>
      </c>
      <c r="BK181" s="143">
        <f>ROUND(I181*H181,2)</f>
        <v>0</v>
      </c>
      <c r="BL181" s="16" t="s">
        <v>131</v>
      </c>
      <c r="BM181" s="142" t="s">
        <v>786</v>
      </c>
    </row>
    <row r="182" spans="2:65" s="1" customFormat="1" ht="28.8">
      <c r="B182" s="31"/>
      <c r="D182" s="144" t="s">
        <v>140</v>
      </c>
      <c r="F182" s="145" t="s">
        <v>153</v>
      </c>
      <c r="I182" s="146"/>
      <c r="L182" s="31"/>
      <c r="M182" s="147"/>
      <c r="T182" s="55"/>
      <c r="AT182" s="16" t="s">
        <v>140</v>
      </c>
      <c r="AU182" s="16" t="s">
        <v>85</v>
      </c>
    </row>
    <row r="183" spans="2:65" s="12" customFormat="1" ht="20.399999999999999">
      <c r="B183" s="148"/>
      <c r="D183" s="144" t="s">
        <v>141</v>
      </c>
      <c r="E183" s="149" t="s">
        <v>1</v>
      </c>
      <c r="F183" s="150" t="s">
        <v>154</v>
      </c>
      <c r="H183" s="149" t="s">
        <v>1</v>
      </c>
      <c r="I183" s="151"/>
      <c r="L183" s="148"/>
      <c r="M183" s="152"/>
      <c r="T183" s="153"/>
      <c r="AT183" s="149" t="s">
        <v>141</v>
      </c>
      <c r="AU183" s="149" t="s">
        <v>85</v>
      </c>
      <c r="AV183" s="12" t="s">
        <v>83</v>
      </c>
      <c r="AW183" s="12" t="s">
        <v>32</v>
      </c>
      <c r="AX183" s="12" t="s">
        <v>76</v>
      </c>
      <c r="AY183" s="149" t="s">
        <v>132</v>
      </c>
    </row>
    <row r="184" spans="2:65" s="13" customFormat="1">
      <c r="B184" s="154"/>
      <c r="D184" s="144" t="s">
        <v>141</v>
      </c>
      <c r="E184" s="155" t="s">
        <v>1</v>
      </c>
      <c r="F184" s="156" t="s">
        <v>787</v>
      </c>
      <c r="H184" s="157">
        <v>210.2</v>
      </c>
      <c r="I184" s="158"/>
      <c r="L184" s="154"/>
      <c r="M184" s="159"/>
      <c r="T184" s="160"/>
      <c r="AT184" s="155" t="s">
        <v>141</v>
      </c>
      <c r="AU184" s="155" t="s">
        <v>85</v>
      </c>
      <c r="AV184" s="13" t="s">
        <v>85</v>
      </c>
      <c r="AW184" s="13" t="s">
        <v>32</v>
      </c>
      <c r="AX184" s="13" t="s">
        <v>76</v>
      </c>
      <c r="AY184" s="155" t="s">
        <v>132</v>
      </c>
    </row>
    <row r="185" spans="2:65" s="14" customFormat="1">
      <c r="B185" s="161"/>
      <c r="D185" s="144" t="s">
        <v>141</v>
      </c>
      <c r="E185" s="162" t="s">
        <v>1</v>
      </c>
      <c r="F185" s="163" t="s">
        <v>144</v>
      </c>
      <c r="H185" s="164">
        <v>210.2</v>
      </c>
      <c r="I185" s="165"/>
      <c r="L185" s="161"/>
      <c r="M185" s="166"/>
      <c r="T185" s="167"/>
      <c r="AT185" s="162" t="s">
        <v>141</v>
      </c>
      <c r="AU185" s="162" t="s">
        <v>85</v>
      </c>
      <c r="AV185" s="14" t="s">
        <v>131</v>
      </c>
      <c r="AW185" s="14" t="s">
        <v>32</v>
      </c>
      <c r="AX185" s="14" t="s">
        <v>83</v>
      </c>
      <c r="AY185" s="162" t="s">
        <v>132</v>
      </c>
    </row>
    <row r="186" spans="2:65" s="1" customFormat="1" ht="37.950000000000003" customHeight="1">
      <c r="B186" s="31"/>
      <c r="C186" s="131" t="s">
        <v>188</v>
      </c>
      <c r="D186" s="131" t="s">
        <v>135</v>
      </c>
      <c r="E186" s="132" t="s">
        <v>788</v>
      </c>
      <c r="F186" s="133" t="s">
        <v>789</v>
      </c>
      <c r="G186" s="134" t="s">
        <v>150</v>
      </c>
      <c r="H186" s="135">
        <v>150.6</v>
      </c>
      <c r="I186" s="136"/>
      <c r="J186" s="137">
        <f>ROUND(I186*H186,2)</f>
        <v>0</v>
      </c>
      <c r="K186" s="133" t="s">
        <v>151</v>
      </c>
      <c r="L186" s="31"/>
      <c r="M186" s="138" t="s">
        <v>1</v>
      </c>
      <c r="N186" s="139" t="s">
        <v>41</v>
      </c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AR186" s="142" t="s">
        <v>131</v>
      </c>
      <c r="AT186" s="142" t="s">
        <v>135</v>
      </c>
      <c r="AU186" s="142" t="s">
        <v>85</v>
      </c>
      <c r="AY186" s="16" t="s">
        <v>132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6" t="s">
        <v>83</v>
      </c>
      <c r="BK186" s="143">
        <f>ROUND(I186*H186,2)</f>
        <v>0</v>
      </c>
      <c r="BL186" s="16" t="s">
        <v>131</v>
      </c>
      <c r="BM186" s="142" t="s">
        <v>790</v>
      </c>
    </row>
    <row r="187" spans="2:65" s="1" customFormat="1" ht="38.4">
      <c r="B187" s="31"/>
      <c r="D187" s="144" t="s">
        <v>140</v>
      </c>
      <c r="F187" s="145" t="s">
        <v>791</v>
      </c>
      <c r="I187" s="146"/>
      <c r="L187" s="31"/>
      <c r="M187" s="147"/>
      <c r="T187" s="55"/>
      <c r="AT187" s="16" t="s">
        <v>140</v>
      </c>
      <c r="AU187" s="16" t="s">
        <v>85</v>
      </c>
    </row>
    <row r="188" spans="2:65" s="12" customFormat="1">
      <c r="B188" s="148"/>
      <c r="D188" s="144" t="s">
        <v>141</v>
      </c>
      <c r="E188" s="149" t="s">
        <v>1</v>
      </c>
      <c r="F188" s="150" t="s">
        <v>792</v>
      </c>
      <c r="H188" s="149" t="s">
        <v>1</v>
      </c>
      <c r="I188" s="151"/>
      <c r="L188" s="148"/>
      <c r="M188" s="152"/>
      <c r="T188" s="153"/>
      <c r="AT188" s="149" t="s">
        <v>141</v>
      </c>
      <c r="AU188" s="149" t="s">
        <v>85</v>
      </c>
      <c r="AV188" s="12" t="s">
        <v>83</v>
      </c>
      <c r="AW188" s="12" t="s">
        <v>32</v>
      </c>
      <c r="AX188" s="12" t="s">
        <v>76</v>
      </c>
      <c r="AY188" s="149" t="s">
        <v>132</v>
      </c>
    </row>
    <row r="189" spans="2:65" s="13" customFormat="1">
      <c r="B189" s="154"/>
      <c r="D189" s="144" t="s">
        <v>141</v>
      </c>
      <c r="E189" s="155" t="s">
        <v>1</v>
      </c>
      <c r="F189" s="156" t="s">
        <v>793</v>
      </c>
      <c r="H189" s="157">
        <v>150.6</v>
      </c>
      <c r="I189" s="158"/>
      <c r="L189" s="154"/>
      <c r="M189" s="159"/>
      <c r="T189" s="160"/>
      <c r="AT189" s="155" t="s">
        <v>141</v>
      </c>
      <c r="AU189" s="155" t="s">
        <v>85</v>
      </c>
      <c r="AV189" s="13" t="s">
        <v>85</v>
      </c>
      <c r="AW189" s="13" t="s">
        <v>32</v>
      </c>
      <c r="AX189" s="13" t="s">
        <v>76</v>
      </c>
      <c r="AY189" s="155" t="s">
        <v>132</v>
      </c>
    </row>
    <row r="190" spans="2:65" s="14" customFormat="1">
      <c r="B190" s="161"/>
      <c r="D190" s="144" t="s">
        <v>141</v>
      </c>
      <c r="E190" s="162" t="s">
        <v>1</v>
      </c>
      <c r="F190" s="163" t="s">
        <v>144</v>
      </c>
      <c r="H190" s="164">
        <v>150.6</v>
      </c>
      <c r="I190" s="165"/>
      <c r="L190" s="161"/>
      <c r="M190" s="166"/>
      <c r="T190" s="167"/>
      <c r="AT190" s="162" t="s">
        <v>141</v>
      </c>
      <c r="AU190" s="162" t="s">
        <v>85</v>
      </c>
      <c r="AV190" s="14" t="s">
        <v>131</v>
      </c>
      <c r="AW190" s="14" t="s">
        <v>32</v>
      </c>
      <c r="AX190" s="14" t="s">
        <v>83</v>
      </c>
      <c r="AY190" s="162" t="s">
        <v>132</v>
      </c>
    </row>
    <row r="191" spans="2:65" s="1" customFormat="1" ht="37.950000000000003" customHeight="1">
      <c r="B191" s="31"/>
      <c r="C191" s="131" t="s">
        <v>196</v>
      </c>
      <c r="D191" s="131" t="s">
        <v>135</v>
      </c>
      <c r="E191" s="132" t="s">
        <v>157</v>
      </c>
      <c r="F191" s="133" t="s">
        <v>158</v>
      </c>
      <c r="G191" s="134" t="s">
        <v>150</v>
      </c>
      <c r="H191" s="135">
        <v>59.6</v>
      </c>
      <c r="I191" s="136"/>
      <c r="J191" s="137">
        <f>ROUND(I191*H191,2)</f>
        <v>0</v>
      </c>
      <c r="K191" s="133" t="s">
        <v>151</v>
      </c>
      <c r="L191" s="31"/>
      <c r="M191" s="138" t="s">
        <v>1</v>
      </c>
      <c r="N191" s="139" t="s">
        <v>41</v>
      </c>
      <c r="P191" s="140">
        <f>O191*H191</f>
        <v>0</v>
      </c>
      <c r="Q191" s="140">
        <v>0</v>
      </c>
      <c r="R191" s="140">
        <f>Q191*H191</f>
        <v>0</v>
      </c>
      <c r="S191" s="140">
        <v>0</v>
      </c>
      <c r="T191" s="141">
        <f>S191*H191</f>
        <v>0</v>
      </c>
      <c r="AR191" s="142" t="s">
        <v>131</v>
      </c>
      <c r="AT191" s="142" t="s">
        <v>135</v>
      </c>
      <c r="AU191" s="142" t="s">
        <v>85</v>
      </c>
      <c r="AY191" s="16" t="s">
        <v>132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6" t="s">
        <v>83</v>
      </c>
      <c r="BK191" s="143">
        <f>ROUND(I191*H191,2)</f>
        <v>0</v>
      </c>
      <c r="BL191" s="16" t="s">
        <v>131</v>
      </c>
      <c r="BM191" s="142" t="s">
        <v>794</v>
      </c>
    </row>
    <row r="192" spans="2:65" s="1" customFormat="1" ht="38.4">
      <c r="B192" s="31"/>
      <c r="D192" s="144" t="s">
        <v>140</v>
      </c>
      <c r="F192" s="145" t="s">
        <v>160</v>
      </c>
      <c r="I192" s="146"/>
      <c r="L192" s="31"/>
      <c r="M192" s="147"/>
      <c r="T192" s="55"/>
      <c r="AT192" s="16" t="s">
        <v>140</v>
      </c>
      <c r="AU192" s="16" t="s">
        <v>85</v>
      </c>
    </row>
    <row r="193" spans="2:65" s="12" customFormat="1" ht="20.399999999999999">
      <c r="B193" s="148"/>
      <c r="D193" s="144" t="s">
        <v>141</v>
      </c>
      <c r="E193" s="149" t="s">
        <v>1</v>
      </c>
      <c r="F193" s="150" t="s">
        <v>161</v>
      </c>
      <c r="H193" s="149" t="s">
        <v>1</v>
      </c>
      <c r="I193" s="151"/>
      <c r="L193" s="148"/>
      <c r="M193" s="152"/>
      <c r="T193" s="153"/>
      <c r="AT193" s="149" t="s">
        <v>141</v>
      </c>
      <c r="AU193" s="149" t="s">
        <v>85</v>
      </c>
      <c r="AV193" s="12" t="s">
        <v>83</v>
      </c>
      <c r="AW193" s="12" t="s">
        <v>32</v>
      </c>
      <c r="AX193" s="12" t="s">
        <v>76</v>
      </c>
      <c r="AY193" s="149" t="s">
        <v>132</v>
      </c>
    </row>
    <row r="194" spans="2:65" s="13" customFormat="1">
      <c r="B194" s="154"/>
      <c r="D194" s="144" t="s">
        <v>141</v>
      </c>
      <c r="E194" s="155" t="s">
        <v>1</v>
      </c>
      <c r="F194" s="156" t="s">
        <v>795</v>
      </c>
      <c r="H194" s="157">
        <v>59.6</v>
      </c>
      <c r="I194" s="158"/>
      <c r="L194" s="154"/>
      <c r="M194" s="159"/>
      <c r="T194" s="160"/>
      <c r="AT194" s="155" t="s">
        <v>141</v>
      </c>
      <c r="AU194" s="155" t="s">
        <v>85</v>
      </c>
      <c r="AV194" s="13" t="s">
        <v>85</v>
      </c>
      <c r="AW194" s="13" t="s">
        <v>32</v>
      </c>
      <c r="AX194" s="13" t="s">
        <v>76</v>
      </c>
      <c r="AY194" s="155" t="s">
        <v>132</v>
      </c>
    </row>
    <row r="195" spans="2:65" s="14" customFormat="1">
      <c r="B195" s="161"/>
      <c r="D195" s="144" t="s">
        <v>141</v>
      </c>
      <c r="E195" s="162" t="s">
        <v>1</v>
      </c>
      <c r="F195" s="163" t="s">
        <v>144</v>
      </c>
      <c r="H195" s="164">
        <v>59.6</v>
      </c>
      <c r="I195" s="165"/>
      <c r="L195" s="161"/>
      <c r="M195" s="166"/>
      <c r="T195" s="167"/>
      <c r="AT195" s="162" t="s">
        <v>141</v>
      </c>
      <c r="AU195" s="162" t="s">
        <v>85</v>
      </c>
      <c r="AV195" s="14" t="s">
        <v>131</v>
      </c>
      <c r="AW195" s="14" t="s">
        <v>32</v>
      </c>
      <c r="AX195" s="14" t="s">
        <v>83</v>
      </c>
      <c r="AY195" s="162" t="s">
        <v>132</v>
      </c>
    </row>
    <row r="196" spans="2:65" s="1" customFormat="1" ht="37.950000000000003" customHeight="1">
      <c r="B196" s="31"/>
      <c r="C196" s="131" t="s">
        <v>201</v>
      </c>
      <c r="D196" s="131" t="s">
        <v>135</v>
      </c>
      <c r="E196" s="132" t="s">
        <v>162</v>
      </c>
      <c r="F196" s="133" t="s">
        <v>163</v>
      </c>
      <c r="G196" s="134" t="s">
        <v>150</v>
      </c>
      <c r="H196" s="135">
        <v>1192</v>
      </c>
      <c r="I196" s="136"/>
      <c r="J196" s="137">
        <f>ROUND(I196*H196,2)</f>
        <v>0</v>
      </c>
      <c r="K196" s="133" t="s">
        <v>151</v>
      </c>
      <c r="L196" s="31"/>
      <c r="M196" s="138" t="s">
        <v>1</v>
      </c>
      <c r="N196" s="139" t="s">
        <v>41</v>
      </c>
      <c r="P196" s="140">
        <f>O196*H196</f>
        <v>0</v>
      </c>
      <c r="Q196" s="140">
        <v>0</v>
      </c>
      <c r="R196" s="140">
        <f>Q196*H196</f>
        <v>0</v>
      </c>
      <c r="S196" s="140">
        <v>0</v>
      </c>
      <c r="T196" s="141">
        <f>S196*H196</f>
        <v>0</v>
      </c>
      <c r="AR196" s="142" t="s">
        <v>131</v>
      </c>
      <c r="AT196" s="142" t="s">
        <v>135</v>
      </c>
      <c r="AU196" s="142" t="s">
        <v>85</v>
      </c>
      <c r="AY196" s="16" t="s">
        <v>132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6" t="s">
        <v>83</v>
      </c>
      <c r="BK196" s="143">
        <f>ROUND(I196*H196,2)</f>
        <v>0</v>
      </c>
      <c r="BL196" s="16" t="s">
        <v>131</v>
      </c>
      <c r="BM196" s="142" t="s">
        <v>796</v>
      </c>
    </row>
    <row r="197" spans="2:65" s="1" customFormat="1" ht="48">
      <c r="B197" s="31"/>
      <c r="D197" s="144" t="s">
        <v>140</v>
      </c>
      <c r="F197" s="145" t="s">
        <v>165</v>
      </c>
      <c r="I197" s="146"/>
      <c r="L197" s="31"/>
      <c r="M197" s="147"/>
      <c r="T197" s="55"/>
      <c r="AT197" s="16" t="s">
        <v>140</v>
      </c>
      <c r="AU197" s="16" t="s">
        <v>85</v>
      </c>
    </row>
    <row r="198" spans="2:65" s="12" customFormat="1">
      <c r="B198" s="148"/>
      <c r="D198" s="144" t="s">
        <v>141</v>
      </c>
      <c r="E198" s="149" t="s">
        <v>1</v>
      </c>
      <c r="F198" s="150" t="s">
        <v>166</v>
      </c>
      <c r="H198" s="149" t="s">
        <v>1</v>
      </c>
      <c r="I198" s="151"/>
      <c r="L198" s="148"/>
      <c r="M198" s="152"/>
      <c r="T198" s="153"/>
      <c r="AT198" s="149" t="s">
        <v>141</v>
      </c>
      <c r="AU198" s="149" t="s">
        <v>85</v>
      </c>
      <c r="AV198" s="12" t="s">
        <v>83</v>
      </c>
      <c r="AW198" s="12" t="s">
        <v>32</v>
      </c>
      <c r="AX198" s="12" t="s">
        <v>76</v>
      </c>
      <c r="AY198" s="149" t="s">
        <v>132</v>
      </c>
    </row>
    <row r="199" spans="2:65" s="13" customFormat="1">
      <c r="B199" s="154"/>
      <c r="D199" s="144" t="s">
        <v>141</v>
      </c>
      <c r="E199" s="155" t="s">
        <v>1</v>
      </c>
      <c r="F199" s="156" t="s">
        <v>797</v>
      </c>
      <c r="H199" s="157">
        <v>1192</v>
      </c>
      <c r="I199" s="158"/>
      <c r="L199" s="154"/>
      <c r="M199" s="159"/>
      <c r="T199" s="160"/>
      <c r="AT199" s="155" t="s">
        <v>141</v>
      </c>
      <c r="AU199" s="155" t="s">
        <v>85</v>
      </c>
      <c r="AV199" s="13" t="s">
        <v>85</v>
      </c>
      <c r="AW199" s="13" t="s">
        <v>32</v>
      </c>
      <c r="AX199" s="13" t="s">
        <v>76</v>
      </c>
      <c r="AY199" s="155" t="s">
        <v>132</v>
      </c>
    </row>
    <row r="200" spans="2:65" s="14" customFormat="1">
      <c r="B200" s="161"/>
      <c r="D200" s="144" t="s">
        <v>141</v>
      </c>
      <c r="E200" s="162" t="s">
        <v>1</v>
      </c>
      <c r="F200" s="163" t="s">
        <v>144</v>
      </c>
      <c r="H200" s="164">
        <v>1192</v>
      </c>
      <c r="I200" s="165"/>
      <c r="L200" s="161"/>
      <c r="M200" s="166"/>
      <c r="T200" s="167"/>
      <c r="AT200" s="162" t="s">
        <v>141</v>
      </c>
      <c r="AU200" s="162" t="s">
        <v>85</v>
      </c>
      <c r="AV200" s="14" t="s">
        <v>131</v>
      </c>
      <c r="AW200" s="14" t="s">
        <v>32</v>
      </c>
      <c r="AX200" s="14" t="s">
        <v>83</v>
      </c>
      <c r="AY200" s="162" t="s">
        <v>132</v>
      </c>
    </row>
    <row r="201" spans="2:65" s="1" customFormat="1" ht="33" customHeight="1">
      <c r="B201" s="31"/>
      <c r="C201" s="131" t="s">
        <v>208</v>
      </c>
      <c r="D201" s="131" t="s">
        <v>135</v>
      </c>
      <c r="E201" s="132" t="s">
        <v>169</v>
      </c>
      <c r="F201" s="133" t="s">
        <v>170</v>
      </c>
      <c r="G201" s="134" t="s">
        <v>171</v>
      </c>
      <c r="H201" s="135">
        <v>107.28</v>
      </c>
      <c r="I201" s="136"/>
      <c r="J201" s="137">
        <f>ROUND(I201*H201,2)</f>
        <v>0</v>
      </c>
      <c r="K201" s="133" t="s">
        <v>151</v>
      </c>
      <c r="L201" s="31"/>
      <c r="M201" s="138" t="s">
        <v>1</v>
      </c>
      <c r="N201" s="139" t="s">
        <v>41</v>
      </c>
      <c r="P201" s="140">
        <f>O201*H201</f>
        <v>0</v>
      </c>
      <c r="Q201" s="140">
        <v>0</v>
      </c>
      <c r="R201" s="140">
        <f>Q201*H201</f>
        <v>0</v>
      </c>
      <c r="S201" s="140">
        <v>0</v>
      </c>
      <c r="T201" s="141">
        <f>S201*H201</f>
        <v>0</v>
      </c>
      <c r="AR201" s="142" t="s">
        <v>131</v>
      </c>
      <c r="AT201" s="142" t="s">
        <v>135</v>
      </c>
      <c r="AU201" s="142" t="s">
        <v>85</v>
      </c>
      <c r="AY201" s="16" t="s">
        <v>132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6" t="s">
        <v>83</v>
      </c>
      <c r="BK201" s="143">
        <f>ROUND(I201*H201,2)</f>
        <v>0</v>
      </c>
      <c r="BL201" s="16" t="s">
        <v>131</v>
      </c>
      <c r="BM201" s="142" t="s">
        <v>798</v>
      </c>
    </row>
    <row r="202" spans="2:65" s="1" customFormat="1" ht="28.8">
      <c r="B202" s="31"/>
      <c r="D202" s="144" t="s">
        <v>140</v>
      </c>
      <c r="F202" s="145" t="s">
        <v>173</v>
      </c>
      <c r="I202" s="146"/>
      <c r="L202" s="31"/>
      <c r="M202" s="147"/>
      <c r="T202" s="55"/>
      <c r="AT202" s="16" t="s">
        <v>140</v>
      </c>
      <c r="AU202" s="16" t="s">
        <v>85</v>
      </c>
    </row>
    <row r="203" spans="2:65" s="13" customFormat="1">
      <c r="B203" s="154"/>
      <c r="D203" s="144" t="s">
        <v>141</v>
      </c>
      <c r="E203" s="155" t="s">
        <v>1</v>
      </c>
      <c r="F203" s="156" t="s">
        <v>799</v>
      </c>
      <c r="H203" s="157">
        <v>107.28</v>
      </c>
      <c r="I203" s="158"/>
      <c r="L203" s="154"/>
      <c r="M203" s="159"/>
      <c r="T203" s="160"/>
      <c r="AT203" s="155" t="s">
        <v>141</v>
      </c>
      <c r="AU203" s="155" t="s">
        <v>85</v>
      </c>
      <c r="AV203" s="13" t="s">
        <v>85</v>
      </c>
      <c r="AW203" s="13" t="s">
        <v>32</v>
      </c>
      <c r="AX203" s="13" t="s">
        <v>76</v>
      </c>
      <c r="AY203" s="155" t="s">
        <v>132</v>
      </c>
    </row>
    <row r="204" spans="2:65" s="14" customFormat="1">
      <c r="B204" s="161"/>
      <c r="D204" s="144" t="s">
        <v>141</v>
      </c>
      <c r="E204" s="162" t="s">
        <v>1</v>
      </c>
      <c r="F204" s="163" t="s">
        <v>144</v>
      </c>
      <c r="H204" s="164">
        <v>107.28</v>
      </c>
      <c r="I204" s="165"/>
      <c r="L204" s="161"/>
      <c r="M204" s="166"/>
      <c r="T204" s="167"/>
      <c r="AT204" s="162" t="s">
        <v>141</v>
      </c>
      <c r="AU204" s="162" t="s">
        <v>85</v>
      </c>
      <c r="AV204" s="14" t="s">
        <v>131</v>
      </c>
      <c r="AW204" s="14" t="s">
        <v>32</v>
      </c>
      <c r="AX204" s="14" t="s">
        <v>83</v>
      </c>
      <c r="AY204" s="162" t="s">
        <v>132</v>
      </c>
    </row>
    <row r="205" spans="2:65" s="1" customFormat="1" ht="16.5" customHeight="1">
      <c r="B205" s="31"/>
      <c r="C205" s="131" t="s">
        <v>8</v>
      </c>
      <c r="D205" s="131" t="s">
        <v>135</v>
      </c>
      <c r="E205" s="132" t="s">
        <v>176</v>
      </c>
      <c r="F205" s="133" t="s">
        <v>177</v>
      </c>
      <c r="G205" s="134" t="s">
        <v>150</v>
      </c>
      <c r="H205" s="135">
        <v>228.2</v>
      </c>
      <c r="I205" s="136"/>
      <c r="J205" s="137">
        <f>ROUND(I205*H205,2)</f>
        <v>0</v>
      </c>
      <c r="K205" s="133" t="s">
        <v>151</v>
      </c>
      <c r="L205" s="31"/>
      <c r="M205" s="138" t="s">
        <v>1</v>
      </c>
      <c r="N205" s="139" t="s">
        <v>41</v>
      </c>
      <c r="P205" s="140">
        <f>O205*H205</f>
        <v>0</v>
      </c>
      <c r="Q205" s="140">
        <v>0</v>
      </c>
      <c r="R205" s="140">
        <f>Q205*H205</f>
        <v>0</v>
      </c>
      <c r="S205" s="140">
        <v>0</v>
      </c>
      <c r="T205" s="141">
        <f>S205*H205</f>
        <v>0</v>
      </c>
      <c r="AR205" s="142" t="s">
        <v>131</v>
      </c>
      <c r="AT205" s="142" t="s">
        <v>135</v>
      </c>
      <c r="AU205" s="142" t="s">
        <v>85</v>
      </c>
      <c r="AY205" s="16" t="s">
        <v>132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6" t="s">
        <v>83</v>
      </c>
      <c r="BK205" s="143">
        <f>ROUND(I205*H205,2)</f>
        <v>0</v>
      </c>
      <c r="BL205" s="16" t="s">
        <v>131</v>
      </c>
      <c r="BM205" s="142" t="s">
        <v>800</v>
      </c>
    </row>
    <row r="206" spans="2:65" s="1" customFormat="1" ht="19.2">
      <c r="B206" s="31"/>
      <c r="D206" s="144" t="s">
        <v>140</v>
      </c>
      <c r="F206" s="145" t="s">
        <v>179</v>
      </c>
      <c r="I206" s="146"/>
      <c r="L206" s="31"/>
      <c r="M206" s="147"/>
      <c r="T206" s="55"/>
      <c r="AT206" s="16" t="s">
        <v>140</v>
      </c>
      <c r="AU206" s="16" t="s">
        <v>85</v>
      </c>
    </row>
    <row r="207" spans="2:65" s="1" customFormat="1" ht="24.15" customHeight="1">
      <c r="B207" s="31"/>
      <c r="C207" s="131" t="s">
        <v>221</v>
      </c>
      <c r="D207" s="131" t="s">
        <v>135</v>
      </c>
      <c r="E207" s="132" t="s">
        <v>801</v>
      </c>
      <c r="F207" s="133" t="s">
        <v>802</v>
      </c>
      <c r="G207" s="134" t="s">
        <v>150</v>
      </c>
      <c r="H207" s="135">
        <v>150.6</v>
      </c>
      <c r="I207" s="136"/>
      <c r="J207" s="137">
        <f>ROUND(I207*H207,2)</f>
        <v>0</v>
      </c>
      <c r="K207" s="133" t="s">
        <v>151</v>
      </c>
      <c r="L207" s="31"/>
      <c r="M207" s="138" t="s">
        <v>1</v>
      </c>
      <c r="N207" s="139" t="s">
        <v>41</v>
      </c>
      <c r="P207" s="140">
        <f>O207*H207</f>
        <v>0</v>
      </c>
      <c r="Q207" s="140">
        <v>0</v>
      </c>
      <c r="R207" s="140">
        <f>Q207*H207</f>
        <v>0</v>
      </c>
      <c r="S207" s="140">
        <v>0</v>
      </c>
      <c r="T207" s="141">
        <f>S207*H207</f>
        <v>0</v>
      </c>
      <c r="AR207" s="142" t="s">
        <v>131</v>
      </c>
      <c r="AT207" s="142" t="s">
        <v>135</v>
      </c>
      <c r="AU207" s="142" t="s">
        <v>85</v>
      </c>
      <c r="AY207" s="16" t="s">
        <v>132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6" t="s">
        <v>83</v>
      </c>
      <c r="BK207" s="143">
        <f>ROUND(I207*H207,2)</f>
        <v>0</v>
      </c>
      <c r="BL207" s="16" t="s">
        <v>131</v>
      </c>
      <c r="BM207" s="142" t="s">
        <v>803</v>
      </c>
    </row>
    <row r="208" spans="2:65" s="1" customFormat="1" ht="28.8">
      <c r="B208" s="31"/>
      <c r="D208" s="144" t="s">
        <v>140</v>
      </c>
      <c r="F208" s="145" t="s">
        <v>804</v>
      </c>
      <c r="I208" s="146"/>
      <c r="L208" s="31"/>
      <c r="M208" s="147"/>
      <c r="T208" s="55"/>
      <c r="AT208" s="16" t="s">
        <v>140</v>
      </c>
      <c r="AU208" s="16" t="s">
        <v>85</v>
      </c>
    </row>
    <row r="209" spans="2:65" s="12" customFormat="1">
      <c r="B209" s="148"/>
      <c r="D209" s="144" t="s">
        <v>141</v>
      </c>
      <c r="E209" s="149" t="s">
        <v>1</v>
      </c>
      <c r="F209" s="150" t="s">
        <v>805</v>
      </c>
      <c r="H209" s="149" t="s">
        <v>1</v>
      </c>
      <c r="I209" s="151"/>
      <c r="L209" s="148"/>
      <c r="M209" s="152"/>
      <c r="T209" s="153"/>
      <c r="AT209" s="149" t="s">
        <v>141</v>
      </c>
      <c r="AU209" s="149" t="s">
        <v>85</v>
      </c>
      <c r="AV209" s="12" t="s">
        <v>83</v>
      </c>
      <c r="AW209" s="12" t="s">
        <v>32</v>
      </c>
      <c r="AX209" s="12" t="s">
        <v>76</v>
      </c>
      <c r="AY209" s="149" t="s">
        <v>132</v>
      </c>
    </row>
    <row r="210" spans="2:65" s="13" customFormat="1">
      <c r="B210" s="154"/>
      <c r="D210" s="144" t="s">
        <v>141</v>
      </c>
      <c r="E210" s="155" t="s">
        <v>1</v>
      </c>
      <c r="F210" s="156" t="s">
        <v>793</v>
      </c>
      <c r="H210" s="157">
        <v>150.6</v>
      </c>
      <c r="I210" s="158"/>
      <c r="L210" s="154"/>
      <c r="M210" s="159"/>
      <c r="T210" s="160"/>
      <c r="AT210" s="155" t="s">
        <v>141</v>
      </c>
      <c r="AU210" s="155" t="s">
        <v>85</v>
      </c>
      <c r="AV210" s="13" t="s">
        <v>85</v>
      </c>
      <c r="AW210" s="13" t="s">
        <v>32</v>
      </c>
      <c r="AX210" s="13" t="s">
        <v>76</v>
      </c>
      <c r="AY210" s="155" t="s">
        <v>132</v>
      </c>
    </row>
    <row r="211" spans="2:65" s="14" customFormat="1">
      <c r="B211" s="161"/>
      <c r="D211" s="144" t="s">
        <v>141</v>
      </c>
      <c r="E211" s="162" t="s">
        <v>1</v>
      </c>
      <c r="F211" s="163" t="s">
        <v>144</v>
      </c>
      <c r="H211" s="164">
        <v>150.6</v>
      </c>
      <c r="I211" s="165"/>
      <c r="L211" s="161"/>
      <c r="M211" s="166"/>
      <c r="T211" s="167"/>
      <c r="AT211" s="162" t="s">
        <v>141</v>
      </c>
      <c r="AU211" s="162" t="s">
        <v>85</v>
      </c>
      <c r="AV211" s="14" t="s">
        <v>131</v>
      </c>
      <c r="AW211" s="14" t="s">
        <v>32</v>
      </c>
      <c r="AX211" s="14" t="s">
        <v>83</v>
      </c>
      <c r="AY211" s="162" t="s">
        <v>132</v>
      </c>
    </row>
    <row r="212" spans="2:65" s="1" customFormat="1" ht="37.950000000000003" customHeight="1">
      <c r="B212" s="31"/>
      <c r="C212" s="131" t="s">
        <v>227</v>
      </c>
      <c r="D212" s="131" t="s">
        <v>135</v>
      </c>
      <c r="E212" s="132" t="s">
        <v>806</v>
      </c>
      <c r="F212" s="133" t="s">
        <v>807</v>
      </c>
      <c r="G212" s="134" t="s">
        <v>191</v>
      </c>
      <c r="H212" s="135">
        <v>512</v>
      </c>
      <c r="I212" s="136"/>
      <c r="J212" s="137">
        <f>ROUND(I212*H212,2)</f>
        <v>0</v>
      </c>
      <c r="K212" s="133" t="s">
        <v>151</v>
      </c>
      <c r="L212" s="31"/>
      <c r="M212" s="138" t="s">
        <v>1</v>
      </c>
      <c r="N212" s="139" t="s">
        <v>41</v>
      </c>
      <c r="P212" s="140">
        <f>O212*H212</f>
        <v>0</v>
      </c>
      <c r="Q212" s="140">
        <v>0</v>
      </c>
      <c r="R212" s="140">
        <f>Q212*H212</f>
        <v>0</v>
      </c>
      <c r="S212" s="140">
        <v>0</v>
      </c>
      <c r="T212" s="141">
        <f>S212*H212</f>
        <v>0</v>
      </c>
      <c r="AR212" s="142" t="s">
        <v>131</v>
      </c>
      <c r="AT212" s="142" t="s">
        <v>135</v>
      </c>
      <c r="AU212" s="142" t="s">
        <v>85</v>
      </c>
      <c r="AY212" s="16" t="s">
        <v>132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6" t="s">
        <v>83</v>
      </c>
      <c r="BK212" s="143">
        <f>ROUND(I212*H212,2)</f>
        <v>0</v>
      </c>
      <c r="BL212" s="16" t="s">
        <v>131</v>
      </c>
      <c r="BM212" s="142" t="s">
        <v>808</v>
      </c>
    </row>
    <row r="213" spans="2:65" s="1" customFormat="1" ht="38.4">
      <c r="B213" s="31"/>
      <c r="D213" s="144" t="s">
        <v>140</v>
      </c>
      <c r="F213" s="145" t="s">
        <v>809</v>
      </c>
      <c r="I213" s="146"/>
      <c r="L213" s="31"/>
      <c r="M213" s="147"/>
      <c r="T213" s="55"/>
      <c r="AT213" s="16" t="s">
        <v>140</v>
      </c>
      <c r="AU213" s="16" t="s">
        <v>85</v>
      </c>
    </row>
    <row r="214" spans="2:65" s="13" customFormat="1">
      <c r="B214" s="154"/>
      <c r="D214" s="144" t="s">
        <v>141</v>
      </c>
      <c r="E214" s="155" t="s">
        <v>1</v>
      </c>
      <c r="F214" s="156" t="s">
        <v>138</v>
      </c>
      <c r="H214" s="157">
        <v>512</v>
      </c>
      <c r="I214" s="158"/>
      <c r="L214" s="154"/>
      <c r="M214" s="159"/>
      <c r="T214" s="160"/>
      <c r="AT214" s="155" t="s">
        <v>141</v>
      </c>
      <c r="AU214" s="155" t="s">
        <v>85</v>
      </c>
      <c r="AV214" s="13" t="s">
        <v>85</v>
      </c>
      <c r="AW214" s="13" t="s">
        <v>32</v>
      </c>
      <c r="AX214" s="13" t="s">
        <v>76</v>
      </c>
      <c r="AY214" s="155" t="s">
        <v>132</v>
      </c>
    </row>
    <row r="215" spans="2:65" s="14" customFormat="1">
      <c r="B215" s="161"/>
      <c r="D215" s="144" t="s">
        <v>141</v>
      </c>
      <c r="E215" s="162" t="s">
        <v>1</v>
      </c>
      <c r="F215" s="163" t="s">
        <v>144</v>
      </c>
      <c r="H215" s="164">
        <v>512</v>
      </c>
      <c r="I215" s="165"/>
      <c r="L215" s="161"/>
      <c r="M215" s="166"/>
      <c r="T215" s="167"/>
      <c r="AT215" s="162" t="s">
        <v>141</v>
      </c>
      <c r="AU215" s="162" t="s">
        <v>85</v>
      </c>
      <c r="AV215" s="14" t="s">
        <v>131</v>
      </c>
      <c r="AW215" s="14" t="s">
        <v>32</v>
      </c>
      <c r="AX215" s="14" t="s">
        <v>83</v>
      </c>
      <c r="AY215" s="162" t="s">
        <v>132</v>
      </c>
    </row>
    <row r="216" spans="2:65" s="1" customFormat="1" ht="24.15" customHeight="1">
      <c r="B216" s="31"/>
      <c r="C216" s="131" t="s">
        <v>235</v>
      </c>
      <c r="D216" s="131" t="s">
        <v>135</v>
      </c>
      <c r="E216" s="132" t="s">
        <v>810</v>
      </c>
      <c r="F216" s="133" t="s">
        <v>811</v>
      </c>
      <c r="G216" s="134" t="s">
        <v>191</v>
      </c>
      <c r="H216" s="135">
        <v>512</v>
      </c>
      <c r="I216" s="136"/>
      <c r="J216" s="137">
        <f>ROUND(I216*H216,2)</f>
        <v>0</v>
      </c>
      <c r="K216" s="133" t="s">
        <v>151</v>
      </c>
      <c r="L216" s="31"/>
      <c r="M216" s="138" t="s">
        <v>1</v>
      </c>
      <c r="N216" s="139" t="s">
        <v>41</v>
      </c>
      <c r="P216" s="140">
        <f>O216*H216</f>
        <v>0</v>
      </c>
      <c r="Q216" s="140">
        <v>0</v>
      </c>
      <c r="R216" s="140">
        <f>Q216*H216</f>
        <v>0</v>
      </c>
      <c r="S216" s="140">
        <v>0</v>
      </c>
      <c r="T216" s="141">
        <f>S216*H216</f>
        <v>0</v>
      </c>
      <c r="AR216" s="142" t="s">
        <v>131</v>
      </c>
      <c r="AT216" s="142" t="s">
        <v>135</v>
      </c>
      <c r="AU216" s="142" t="s">
        <v>85</v>
      </c>
      <c r="AY216" s="16" t="s">
        <v>132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6" t="s">
        <v>83</v>
      </c>
      <c r="BK216" s="143">
        <f>ROUND(I216*H216,2)</f>
        <v>0</v>
      </c>
      <c r="BL216" s="16" t="s">
        <v>131</v>
      </c>
      <c r="BM216" s="142" t="s">
        <v>812</v>
      </c>
    </row>
    <row r="217" spans="2:65" s="1" customFormat="1" ht="28.8">
      <c r="B217" s="31"/>
      <c r="D217" s="144" t="s">
        <v>140</v>
      </c>
      <c r="F217" s="145" t="s">
        <v>813</v>
      </c>
      <c r="I217" s="146"/>
      <c r="L217" s="31"/>
      <c r="M217" s="147"/>
      <c r="T217" s="55"/>
      <c r="AT217" s="16" t="s">
        <v>140</v>
      </c>
      <c r="AU217" s="16" t="s">
        <v>85</v>
      </c>
    </row>
    <row r="218" spans="2:65" s="13" customFormat="1">
      <c r="B218" s="154"/>
      <c r="D218" s="144" t="s">
        <v>141</v>
      </c>
      <c r="E218" s="155" t="s">
        <v>1</v>
      </c>
      <c r="F218" s="156" t="s">
        <v>138</v>
      </c>
      <c r="H218" s="157">
        <v>512</v>
      </c>
      <c r="I218" s="158"/>
      <c r="L218" s="154"/>
      <c r="M218" s="159"/>
      <c r="T218" s="160"/>
      <c r="AT218" s="155" t="s">
        <v>141</v>
      </c>
      <c r="AU218" s="155" t="s">
        <v>85</v>
      </c>
      <c r="AV218" s="13" t="s">
        <v>85</v>
      </c>
      <c r="AW218" s="13" t="s">
        <v>32</v>
      </c>
      <c r="AX218" s="13" t="s">
        <v>76</v>
      </c>
      <c r="AY218" s="155" t="s">
        <v>132</v>
      </c>
    </row>
    <row r="219" spans="2:65" s="14" customFormat="1">
      <c r="B219" s="161"/>
      <c r="D219" s="144" t="s">
        <v>141</v>
      </c>
      <c r="E219" s="162" t="s">
        <v>1</v>
      </c>
      <c r="F219" s="163" t="s">
        <v>144</v>
      </c>
      <c r="H219" s="164">
        <v>512</v>
      </c>
      <c r="I219" s="165"/>
      <c r="L219" s="161"/>
      <c r="M219" s="166"/>
      <c r="T219" s="167"/>
      <c r="AT219" s="162" t="s">
        <v>141</v>
      </c>
      <c r="AU219" s="162" t="s">
        <v>85</v>
      </c>
      <c r="AV219" s="14" t="s">
        <v>131</v>
      </c>
      <c r="AW219" s="14" t="s">
        <v>32</v>
      </c>
      <c r="AX219" s="14" t="s">
        <v>83</v>
      </c>
      <c r="AY219" s="162" t="s">
        <v>132</v>
      </c>
    </row>
    <row r="220" spans="2:65" s="1" customFormat="1" ht="16.5" customHeight="1">
      <c r="B220" s="31"/>
      <c r="C220" s="168" t="s">
        <v>241</v>
      </c>
      <c r="D220" s="168" t="s">
        <v>236</v>
      </c>
      <c r="E220" s="169" t="s">
        <v>814</v>
      </c>
      <c r="F220" s="170" t="s">
        <v>815</v>
      </c>
      <c r="G220" s="171" t="s">
        <v>816</v>
      </c>
      <c r="H220" s="172">
        <v>10.24</v>
      </c>
      <c r="I220" s="173"/>
      <c r="J220" s="174">
        <f>ROUND(I220*H220,2)</f>
        <v>0</v>
      </c>
      <c r="K220" s="170" t="s">
        <v>151</v>
      </c>
      <c r="L220" s="175"/>
      <c r="M220" s="176" t="s">
        <v>1</v>
      </c>
      <c r="N220" s="177" t="s">
        <v>41</v>
      </c>
      <c r="P220" s="140">
        <f>O220*H220</f>
        <v>0</v>
      </c>
      <c r="Q220" s="140">
        <v>1E-3</v>
      </c>
      <c r="R220" s="140">
        <f>Q220*H220</f>
        <v>1.0240000000000001E-2</v>
      </c>
      <c r="S220" s="140">
        <v>0</v>
      </c>
      <c r="T220" s="141">
        <f>S220*H220</f>
        <v>0</v>
      </c>
      <c r="AR220" s="142" t="s">
        <v>188</v>
      </c>
      <c r="AT220" s="142" t="s">
        <v>236</v>
      </c>
      <c r="AU220" s="142" t="s">
        <v>85</v>
      </c>
      <c r="AY220" s="16" t="s">
        <v>132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6" t="s">
        <v>83</v>
      </c>
      <c r="BK220" s="143">
        <f>ROUND(I220*H220,2)</f>
        <v>0</v>
      </c>
      <c r="BL220" s="16" t="s">
        <v>131</v>
      </c>
      <c r="BM220" s="142" t="s">
        <v>817</v>
      </c>
    </row>
    <row r="221" spans="2:65" s="1" customFormat="1">
      <c r="B221" s="31"/>
      <c r="D221" s="144" t="s">
        <v>140</v>
      </c>
      <c r="F221" s="145" t="s">
        <v>815</v>
      </c>
      <c r="I221" s="146"/>
      <c r="L221" s="31"/>
      <c r="M221" s="147"/>
      <c r="T221" s="55"/>
      <c r="AT221" s="16" t="s">
        <v>140</v>
      </c>
      <c r="AU221" s="16" t="s">
        <v>85</v>
      </c>
    </row>
    <row r="222" spans="2:65" s="13" customFormat="1">
      <c r="B222" s="154"/>
      <c r="D222" s="144" t="s">
        <v>141</v>
      </c>
      <c r="F222" s="156" t="s">
        <v>818</v>
      </c>
      <c r="H222" s="157">
        <v>10.24</v>
      </c>
      <c r="I222" s="158"/>
      <c r="L222" s="154"/>
      <c r="M222" s="159"/>
      <c r="T222" s="160"/>
      <c r="AT222" s="155" t="s">
        <v>141</v>
      </c>
      <c r="AU222" s="155" t="s">
        <v>85</v>
      </c>
      <c r="AV222" s="13" t="s">
        <v>85</v>
      </c>
      <c r="AW222" s="13" t="s">
        <v>4</v>
      </c>
      <c r="AX222" s="13" t="s">
        <v>83</v>
      </c>
      <c r="AY222" s="155" t="s">
        <v>132</v>
      </c>
    </row>
    <row r="223" spans="2:65" s="11" customFormat="1" ht="22.95" customHeight="1">
      <c r="B223" s="119"/>
      <c r="D223" s="120" t="s">
        <v>75</v>
      </c>
      <c r="E223" s="129" t="s">
        <v>85</v>
      </c>
      <c r="F223" s="129" t="s">
        <v>180</v>
      </c>
      <c r="I223" s="122"/>
      <c r="J223" s="130">
        <f>BK223</f>
        <v>0</v>
      </c>
      <c r="L223" s="119"/>
      <c r="M223" s="124"/>
      <c r="P223" s="125">
        <f>SUM(P224:P278)</f>
        <v>0</v>
      </c>
      <c r="R223" s="125">
        <f>SUM(R224:R278)</f>
        <v>176.51233519000002</v>
      </c>
      <c r="T223" s="126">
        <f>SUM(T224:T278)</f>
        <v>0</v>
      </c>
      <c r="AR223" s="120" t="s">
        <v>83</v>
      </c>
      <c r="AT223" s="127" t="s">
        <v>75</v>
      </c>
      <c r="AU223" s="127" t="s">
        <v>83</v>
      </c>
      <c r="AY223" s="120" t="s">
        <v>132</v>
      </c>
      <c r="BK223" s="128">
        <f>SUM(BK224:BK278)</f>
        <v>0</v>
      </c>
    </row>
    <row r="224" spans="2:65" s="1" customFormat="1" ht="24.15" customHeight="1">
      <c r="B224" s="31"/>
      <c r="C224" s="182" t="s">
        <v>249</v>
      </c>
      <c r="D224" s="131" t="s">
        <v>135</v>
      </c>
      <c r="E224" s="132" t="s">
        <v>819</v>
      </c>
      <c r="F224" s="133" t="s">
        <v>820</v>
      </c>
      <c r="G224" s="134" t="s">
        <v>191</v>
      </c>
      <c r="H224" s="135">
        <v>65</v>
      </c>
      <c r="I224" s="136"/>
      <c r="J224" s="137">
        <f>ROUND(I224*H224,2)</f>
        <v>0</v>
      </c>
      <c r="K224" s="133" t="s">
        <v>151</v>
      </c>
      <c r="L224" s="31"/>
      <c r="M224" s="138" t="s">
        <v>1</v>
      </c>
      <c r="N224" s="139" t="s">
        <v>41</v>
      </c>
      <c r="P224" s="140">
        <f>O224*H224</f>
        <v>0</v>
      </c>
      <c r="Q224" s="140">
        <v>1E-4</v>
      </c>
      <c r="R224" s="140">
        <f>Q224*H224</f>
        <v>6.5000000000000006E-3</v>
      </c>
      <c r="S224" s="140">
        <v>0</v>
      </c>
      <c r="T224" s="141">
        <f>S224*H224</f>
        <v>0</v>
      </c>
      <c r="AR224" s="142" t="s">
        <v>131</v>
      </c>
      <c r="AT224" s="142" t="s">
        <v>135</v>
      </c>
      <c r="AU224" s="142" t="s">
        <v>85</v>
      </c>
      <c r="AY224" s="16" t="s">
        <v>132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6" t="s">
        <v>83</v>
      </c>
      <c r="BK224" s="143">
        <f>ROUND(I224*H224,2)</f>
        <v>0</v>
      </c>
      <c r="BL224" s="16" t="s">
        <v>131</v>
      </c>
      <c r="BM224" s="142" t="s">
        <v>821</v>
      </c>
    </row>
    <row r="225" spans="2:65" s="1" customFormat="1" ht="28.8">
      <c r="B225" s="31"/>
      <c r="D225" s="144" t="s">
        <v>140</v>
      </c>
      <c r="F225" s="145" t="s">
        <v>822</v>
      </c>
      <c r="I225" s="146"/>
      <c r="L225" s="31"/>
      <c r="M225" s="147"/>
      <c r="T225" s="55"/>
      <c r="AT225" s="16" t="s">
        <v>140</v>
      </c>
      <c r="AU225" s="16" t="s">
        <v>85</v>
      </c>
    </row>
    <row r="226" spans="2:65" s="12" customFormat="1">
      <c r="B226" s="148"/>
      <c r="D226" s="144" t="s">
        <v>141</v>
      </c>
      <c r="E226" s="149" t="s">
        <v>1</v>
      </c>
      <c r="F226" s="150" t="s">
        <v>823</v>
      </c>
      <c r="H226" s="149" t="s">
        <v>1</v>
      </c>
      <c r="I226" s="151"/>
      <c r="L226" s="148"/>
      <c r="M226" s="152"/>
      <c r="T226" s="153"/>
      <c r="AT226" s="149" t="s">
        <v>141</v>
      </c>
      <c r="AU226" s="149" t="s">
        <v>85</v>
      </c>
      <c r="AV226" s="12" t="s">
        <v>83</v>
      </c>
      <c r="AW226" s="12" t="s">
        <v>32</v>
      </c>
      <c r="AX226" s="12" t="s">
        <v>76</v>
      </c>
      <c r="AY226" s="149" t="s">
        <v>132</v>
      </c>
    </row>
    <row r="227" spans="2:65" s="13" customFormat="1">
      <c r="B227" s="154"/>
      <c r="D227" s="144" t="s">
        <v>141</v>
      </c>
      <c r="E227" s="155" t="s">
        <v>1</v>
      </c>
      <c r="F227" s="156" t="s">
        <v>540</v>
      </c>
      <c r="H227" s="157">
        <v>65</v>
      </c>
      <c r="I227" s="158"/>
      <c r="L227" s="154"/>
      <c r="M227" s="159"/>
      <c r="T227" s="160"/>
      <c r="AT227" s="155" t="s">
        <v>141</v>
      </c>
      <c r="AU227" s="155" t="s">
        <v>85</v>
      </c>
      <c r="AV227" s="13" t="s">
        <v>85</v>
      </c>
      <c r="AW227" s="13" t="s">
        <v>32</v>
      </c>
      <c r="AX227" s="13" t="s">
        <v>76</v>
      </c>
      <c r="AY227" s="155" t="s">
        <v>132</v>
      </c>
    </row>
    <row r="228" spans="2:65" s="14" customFormat="1">
      <c r="B228" s="161"/>
      <c r="D228" s="144" t="s">
        <v>141</v>
      </c>
      <c r="E228" s="162" t="s">
        <v>1</v>
      </c>
      <c r="F228" s="163" t="s">
        <v>144</v>
      </c>
      <c r="H228" s="164">
        <v>65</v>
      </c>
      <c r="I228" s="165"/>
      <c r="L228" s="161"/>
      <c r="M228" s="166"/>
      <c r="T228" s="167"/>
      <c r="AT228" s="162" t="s">
        <v>141</v>
      </c>
      <c r="AU228" s="162" t="s">
        <v>85</v>
      </c>
      <c r="AV228" s="14" t="s">
        <v>131</v>
      </c>
      <c r="AW228" s="14" t="s">
        <v>32</v>
      </c>
      <c r="AX228" s="14" t="s">
        <v>83</v>
      </c>
      <c r="AY228" s="162" t="s">
        <v>132</v>
      </c>
    </row>
    <row r="229" spans="2:65" s="1" customFormat="1" ht="24.15" customHeight="1">
      <c r="B229" s="31"/>
      <c r="C229" s="168" t="s">
        <v>155</v>
      </c>
      <c r="D229" s="168" t="s">
        <v>236</v>
      </c>
      <c r="E229" s="169" t="s">
        <v>437</v>
      </c>
      <c r="F229" s="170" t="s">
        <v>438</v>
      </c>
      <c r="G229" s="171" t="s">
        <v>191</v>
      </c>
      <c r="H229" s="172">
        <v>76.992999999999995</v>
      </c>
      <c r="I229" s="173"/>
      <c r="J229" s="174">
        <f>ROUND(I229*H229,2)</f>
        <v>0</v>
      </c>
      <c r="K229" s="170" t="s">
        <v>151</v>
      </c>
      <c r="L229" s="175"/>
      <c r="M229" s="176" t="s">
        <v>1</v>
      </c>
      <c r="N229" s="177" t="s">
        <v>41</v>
      </c>
      <c r="P229" s="140">
        <f>O229*H229</f>
        <v>0</v>
      </c>
      <c r="Q229" s="140">
        <v>2.9999999999999997E-4</v>
      </c>
      <c r="R229" s="140">
        <f>Q229*H229</f>
        <v>2.3097899999999998E-2</v>
      </c>
      <c r="S229" s="140">
        <v>0</v>
      </c>
      <c r="T229" s="141">
        <f>S229*H229</f>
        <v>0</v>
      </c>
      <c r="AR229" s="142" t="s">
        <v>188</v>
      </c>
      <c r="AT229" s="142" t="s">
        <v>236</v>
      </c>
      <c r="AU229" s="142" t="s">
        <v>85</v>
      </c>
      <c r="AY229" s="16" t="s">
        <v>132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6" t="s">
        <v>83</v>
      </c>
      <c r="BK229" s="143">
        <f>ROUND(I229*H229,2)</f>
        <v>0</v>
      </c>
      <c r="BL229" s="16" t="s">
        <v>131</v>
      </c>
      <c r="BM229" s="142" t="s">
        <v>824</v>
      </c>
    </row>
    <row r="230" spans="2:65" s="1" customFormat="1" ht="19.2">
      <c r="B230" s="31"/>
      <c r="D230" s="144" t="s">
        <v>140</v>
      </c>
      <c r="F230" s="145" t="s">
        <v>438</v>
      </c>
      <c r="I230" s="146"/>
      <c r="L230" s="31"/>
      <c r="M230" s="147"/>
      <c r="T230" s="55"/>
      <c r="AT230" s="16" t="s">
        <v>140</v>
      </c>
      <c r="AU230" s="16" t="s">
        <v>85</v>
      </c>
    </row>
    <row r="231" spans="2:65" s="13" customFormat="1">
      <c r="B231" s="154"/>
      <c r="D231" s="144" t="s">
        <v>141</v>
      </c>
      <c r="F231" s="156" t="s">
        <v>825</v>
      </c>
      <c r="H231" s="157">
        <v>76.992999999999995</v>
      </c>
      <c r="I231" s="158"/>
      <c r="L231" s="154"/>
      <c r="M231" s="159"/>
      <c r="T231" s="160"/>
      <c r="AT231" s="155" t="s">
        <v>141</v>
      </c>
      <c r="AU231" s="155" t="s">
        <v>85</v>
      </c>
      <c r="AV231" s="13" t="s">
        <v>85</v>
      </c>
      <c r="AW231" s="13" t="s">
        <v>4</v>
      </c>
      <c r="AX231" s="13" t="s">
        <v>83</v>
      </c>
      <c r="AY231" s="155" t="s">
        <v>132</v>
      </c>
    </row>
    <row r="232" spans="2:65" s="1" customFormat="1" ht="16.5" customHeight="1">
      <c r="B232" s="31"/>
      <c r="C232" s="131" t="s">
        <v>259</v>
      </c>
      <c r="D232" s="131" t="s">
        <v>135</v>
      </c>
      <c r="E232" s="132" t="s">
        <v>826</v>
      </c>
      <c r="F232" s="133" t="s">
        <v>827</v>
      </c>
      <c r="G232" s="134" t="s">
        <v>150</v>
      </c>
      <c r="H232" s="135">
        <v>13.821999999999997</v>
      </c>
      <c r="I232" s="136"/>
      <c r="J232" s="137">
        <f>ROUND(I232*H232,2)</f>
        <v>0</v>
      </c>
      <c r="K232" s="133" t="s">
        <v>151</v>
      </c>
      <c r="L232" s="31"/>
      <c r="M232" s="138" t="s">
        <v>1</v>
      </c>
      <c r="N232" s="139" t="s">
        <v>41</v>
      </c>
      <c r="P232" s="140">
        <f>O232*H232</f>
        <v>0</v>
      </c>
      <c r="Q232" s="140">
        <v>2.3010199999999998</v>
      </c>
      <c r="R232" s="140">
        <f>Q232*H232</f>
        <v>31.804698439999992</v>
      </c>
      <c r="S232" s="140">
        <v>0</v>
      </c>
      <c r="T232" s="141">
        <f>S232*H232</f>
        <v>0</v>
      </c>
      <c r="AR232" s="142" t="s">
        <v>131</v>
      </c>
      <c r="AT232" s="142" t="s">
        <v>135</v>
      </c>
      <c r="AU232" s="142" t="s">
        <v>85</v>
      </c>
      <c r="AY232" s="16" t="s">
        <v>132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6" t="s">
        <v>83</v>
      </c>
      <c r="BK232" s="143">
        <f>ROUND(I232*H232,2)</f>
        <v>0</v>
      </c>
      <c r="BL232" s="16" t="s">
        <v>131</v>
      </c>
      <c r="BM232" s="142" t="s">
        <v>828</v>
      </c>
    </row>
    <row r="233" spans="2:65" s="1" customFormat="1" ht="19.2">
      <c r="B233" s="31"/>
      <c r="D233" s="144" t="s">
        <v>140</v>
      </c>
      <c r="F233" s="145" t="s">
        <v>829</v>
      </c>
      <c r="I233" s="146"/>
      <c r="L233" s="31"/>
      <c r="M233" s="147"/>
      <c r="T233" s="55"/>
      <c r="AT233" s="16" t="s">
        <v>140</v>
      </c>
      <c r="AU233" s="16" t="s">
        <v>85</v>
      </c>
    </row>
    <row r="234" spans="2:65" s="12" customFormat="1">
      <c r="B234" s="148"/>
      <c r="D234" s="144" t="s">
        <v>141</v>
      </c>
      <c r="E234" s="149" t="s">
        <v>1</v>
      </c>
      <c r="F234" s="150" t="s">
        <v>830</v>
      </c>
      <c r="H234" s="149" t="s">
        <v>1</v>
      </c>
      <c r="I234" s="151"/>
      <c r="L234" s="148"/>
      <c r="M234" s="152"/>
      <c r="T234" s="153"/>
      <c r="AT234" s="149" t="s">
        <v>141</v>
      </c>
      <c r="AU234" s="149" t="s">
        <v>85</v>
      </c>
      <c r="AV234" s="12" t="s">
        <v>83</v>
      </c>
      <c r="AW234" s="12" t="s">
        <v>32</v>
      </c>
      <c r="AX234" s="12" t="s">
        <v>76</v>
      </c>
      <c r="AY234" s="149" t="s">
        <v>132</v>
      </c>
    </row>
    <row r="235" spans="2:65" s="13" customFormat="1" ht="30.6">
      <c r="B235" s="154"/>
      <c r="D235" s="144" t="s">
        <v>141</v>
      </c>
      <c r="E235" s="155" t="s">
        <v>1</v>
      </c>
      <c r="F235" s="156" t="s">
        <v>831</v>
      </c>
      <c r="H235" s="157">
        <v>13.821999999999997</v>
      </c>
      <c r="I235" s="158"/>
      <c r="L235" s="154"/>
      <c r="M235" s="159"/>
      <c r="T235" s="160"/>
      <c r="AT235" s="155" t="s">
        <v>141</v>
      </c>
      <c r="AU235" s="155" t="s">
        <v>85</v>
      </c>
      <c r="AV235" s="13" t="s">
        <v>85</v>
      </c>
      <c r="AW235" s="13" t="s">
        <v>32</v>
      </c>
      <c r="AX235" s="13" t="s">
        <v>76</v>
      </c>
      <c r="AY235" s="155" t="s">
        <v>132</v>
      </c>
    </row>
    <row r="236" spans="2:65" s="14" customFormat="1">
      <c r="B236" s="161"/>
      <c r="D236" s="144" t="s">
        <v>141</v>
      </c>
      <c r="E236" s="162" t="s">
        <v>1</v>
      </c>
      <c r="F236" s="163" t="s">
        <v>144</v>
      </c>
      <c r="H236" s="164">
        <v>13.821999999999997</v>
      </c>
      <c r="I236" s="165"/>
      <c r="L236" s="161"/>
      <c r="M236" s="166"/>
      <c r="T236" s="167"/>
      <c r="AT236" s="162" t="s">
        <v>141</v>
      </c>
      <c r="AU236" s="162" t="s">
        <v>85</v>
      </c>
      <c r="AV236" s="14" t="s">
        <v>131</v>
      </c>
      <c r="AW236" s="14" t="s">
        <v>32</v>
      </c>
      <c r="AX236" s="14" t="s">
        <v>83</v>
      </c>
      <c r="AY236" s="162" t="s">
        <v>132</v>
      </c>
    </row>
    <row r="237" spans="2:65" s="1" customFormat="1" ht="24.15" customHeight="1">
      <c r="B237" s="31"/>
      <c r="C237" s="131" t="s">
        <v>265</v>
      </c>
      <c r="D237" s="131" t="s">
        <v>135</v>
      </c>
      <c r="E237" s="132" t="s">
        <v>182</v>
      </c>
      <c r="F237" s="133" t="s">
        <v>183</v>
      </c>
      <c r="G237" s="134" t="s">
        <v>150</v>
      </c>
      <c r="H237" s="135">
        <v>19.295000000000002</v>
      </c>
      <c r="I237" s="136"/>
      <c r="J237" s="137">
        <f>ROUND(I237*H237,2)</f>
        <v>0</v>
      </c>
      <c r="K237" s="133" t="s">
        <v>151</v>
      </c>
      <c r="L237" s="31"/>
      <c r="M237" s="138" t="s">
        <v>1</v>
      </c>
      <c r="N237" s="139" t="s">
        <v>41</v>
      </c>
      <c r="P237" s="140">
        <f>O237*H237</f>
        <v>0</v>
      </c>
      <c r="Q237" s="140">
        <v>2.5018699999999998</v>
      </c>
      <c r="R237" s="140">
        <f>Q237*H237</f>
        <v>48.273581650000004</v>
      </c>
      <c r="S237" s="140">
        <v>0</v>
      </c>
      <c r="T237" s="141">
        <f>S237*H237</f>
        <v>0</v>
      </c>
      <c r="AR237" s="142" t="s">
        <v>131</v>
      </c>
      <c r="AT237" s="142" t="s">
        <v>135</v>
      </c>
      <c r="AU237" s="142" t="s">
        <v>85</v>
      </c>
      <c r="AY237" s="16" t="s">
        <v>132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6" t="s">
        <v>83</v>
      </c>
      <c r="BK237" s="143">
        <f>ROUND(I237*H237,2)</f>
        <v>0</v>
      </c>
      <c r="BL237" s="16" t="s">
        <v>131</v>
      </c>
      <c r="BM237" s="142" t="s">
        <v>832</v>
      </c>
    </row>
    <row r="238" spans="2:65" s="1" customFormat="1" ht="19.2">
      <c r="B238" s="31"/>
      <c r="D238" s="144" t="s">
        <v>140</v>
      </c>
      <c r="F238" s="145" t="s">
        <v>185</v>
      </c>
      <c r="I238" s="146"/>
      <c r="L238" s="31"/>
      <c r="M238" s="147"/>
      <c r="T238" s="55"/>
      <c r="AT238" s="16" t="s">
        <v>140</v>
      </c>
      <c r="AU238" s="16" t="s">
        <v>85</v>
      </c>
    </row>
    <row r="239" spans="2:65" s="12" customFormat="1">
      <c r="B239" s="148"/>
      <c r="D239" s="144" t="s">
        <v>141</v>
      </c>
      <c r="E239" s="149" t="s">
        <v>1</v>
      </c>
      <c r="F239" s="150" t="s">
        <v>186</v>
      </c>
      <c r="H239" s="149" t="s">
        <v>1</v>
      </c>
      <c r="I239" s="151"/>
      <c r="L239" s="148"/>
      <c r="M239" s="152"/>
      <c r="T239" s="153"/>
      <c r="AT239" s="149" t="s">
        <v>141</v>
      </c>
      <c r="AU239" s="149" t="s">
        <v>85</v>
      </c>
      <c r="AV239" s="12" t="s">
        <v>83</v>
      </c>
      <c r="AW239" s="12" t="s">
        <v>32</v>
      </c>
      <c r="AX239" s="12" t="s">
        <v>76</v>
      </c>
      <c r="AY239" s="149" t="s">
        <v>132</v>
      </c>
    </row>
    <row r="240" spans="2:65" s="13" customFormat="1">
      <c r="B240" s="154"/>
      <c r="D240" s="144" t="s">
        <v>141</v>
      </c>
      <c r="E240" s="155" t="s">
        <v>1</v>
      </c>
      <c r="F240" s="156" t="s">
        <v>833</v>
      </c>
      <c r="H240" s="157">
        <v>7.2949999999999999</v>
      </c>
      <c r="I240" s="158"/>
      <c r="L240" s="154"/>
      <c r="M240" s="159"/>
      <c r="T240" s="160"/>
      <c r="AT240" s="155" t="s">
        <v>141</v>
      </c>
      <c r="AU240" s="155" t="s">
        <v>85</v>
      </c>
      <c r="AV240" s="13" t="s">
        <v>85</v>
      </c>
      <c r="AW240" s="13" t="s">
        <v>32</v>
      </c>
      <c r="AX240" s="13" t="s">
        <v>76</v>
      </c>
      <c r="AY240" s="155" t="s">
        <v>132</v>
      </c>
    </row>
    <row r="241" spans="2:65" s="13" customFormat="1">
      <c r="B241" s="154"/>
      <c r="D241" s="144" t="s">
        <v>141</v>
      </c>
      <c r="E241" s="155" t="s">
        <v>1</v>
      </c>
      <c r="F241" s="156" t="s">
        <v>834</v>
      </c>
      <c r="H241" s="157">
        <v>17.135000000000002</v>
      </c>
      <c r="I241" s="158"/>
      <c r="L241" s="154"/>
      <c r="M241" s="159"/>
      <c r="T241" s="160"/>
      <c r="AT241" s="155" t="s">
        <v>141</v>
      </c>
      <c r="AU241" s="155" t="s">
        <v>85</v>
      </c>
      <c r="AV241" s="13" t="s">
        <v>85</v>
      </c>
      <c r="AW241" s="13" t="s">
        <v>32</v>
      </c>
      <c r="AX241" s="13" t="s">
        <v>76</v>
      </c>
      <c r="AY241" s="155" t="s">
        <v>132</v>
      </c>
    </row>
    <row r="242" spans="2:65" s="13" customFormat="1">
      <c r="B242" s="154"/>
      <c r="D242" s="144" t="s">
        <v>141</v>
      </c>
      <c r="E242" s="155" t="s">
        <v>1</v>
      </c>
      <c r="F242" s="156" t="s">
        <v>835</v>
      </c>
      <c r="H242" s="157">
        <v>0.46700000000000003</v>
      </c>
      <c r="I242" s="158"/>
      <c r="L242" s="154"/>
      <c r="M242" s="159"/>
      <c r="T242" s="160"/>
      <c r="AT242" s="155" t="s">
        <v>141</v>
      </c>
      <c r="AU242" s="155" t="s">
        <v>85</v>
      </c>
      <c r="AV242" s="13" t="s">
        <v>85</v>
      </c>
      <c r="AW242" s="13" t="s">
        <v>32</v>
      </c>
      <c r="AX242" s="13" t="s">
        <v>76</v>
      </c>
      <c r="AY242" s="155" t="s">
        <v>132</v>
      </c>
    </row>
    <row r="243" spans="2:65" s="13" customFormat="1">
      <c r="B243" s="154"/>
      <c r="D243" s="144" t="s">
        <v>141</v>
      </c>
      <c r="E243" s="155" t="s">
        <v>1</v>
      </c>
      <c r="F243" s="156" t="s">
        <v>836</v>
      </c>
      <c r="H243" s="157">
        <v>-5.6020000000000003</v>
      </c>
      <c r="I243" s="158"/>
      <c r="L243" s="154"/>
      <c r="M243" s="159"/>
      <c r="T243" s="160"/>
      <c r="AT243" s="155" t="s">
        <v>141</v>
      </c>
      <c r="AU243" s="155" t="s">
        <v>85</v>
      </c>
      <c r="AV243" s="13" t="s">
        <v>85</v>
      </c>
      <c r="AW243" s="13" t="s">
        <v>32</v>
      </c>
      <c r="AX243" s="13" t="s">
        <v>76</v>
      </c>
      <c r="AY243" s="155" t="s">
        <v>132</v>
      </c>
    </row>
    <row r="244" spans="2:65" s="14" customFormat="1">
      <c r="B244" s="161"/>
      <c r="D244" s="144" t="s">
        <v>141</v>
      </c>
      <c r="E244" s="162" t="s">
        <v>1</v>
      </c>
      <c r="F244" s="163" t="s">
        <v>144</v>
      </c>
      <c r="H244" s="164">
        <v>19.295000000000002</v>
      </c>
      <c r="I244" s="165"/>
      <c r="L244" s="161"/>
      <c r="M244" s="166"/>
      <c r="T244" s="167"/>
      <c r="AT244" s="162" t="s">
        <v>141</v>
      </c>
      <c r="AU244" s="162" t="s">
        <v>85</v>
      </c>
      <c r="AV244" s="14" t="s">
        <v>131</v>
      </c>
      <c r="AW244" s="14" t="s">
        <v>32</v>
      </c>
      <c r="AX244" s="14" t="s">
        <v>83</v>
      </c>
      <c r="AY244" s="162" t="s">
        <v>132</v>
      </c>
    </row>
    <row r="245" spans="2:65" s="1" customFormat="1" ht="16.5" customHeight="1">
      <c r="B245" s="31"/>
      <c r="C245" s="131" t="s">
        <v>7</v>
      </c>
      <c r="D245" s="131" t="s">
        <v>135</v>
      </c>
      <c r="E245" s="132" t="s">
        <v>189</v>
      </c>
      <c r="F245" s="133" t="s">
        <v>190</v>
      </c>
      <c r="G245" s="134" t="s">
        <v>191</v>
      </c>
      <c r="H245" s="135">
        <v>19.337</v>
      </c>
      <c r="I245" s="136"/>
      <c r="J245" s="137">
        <f>ROUND(I245*H245,2)</f>
        <v>0</v>
      </c>
      <c r="K245" s="133" t="s">
        <v>151</v>
      </c>
      <c r="L245" s="31"/>
      <c r="M245" s="138" t="s">
        <v>1</v>
      </c>
      <c r="N245" s="139" t="s">
        <v>41</v>
      </c>
      <c r="P245" s="140">
        <f>O245*H245</f>
        <v>0</v>
      </c>
      <c r="Q245" s="140">
        <v>2.9399999999999999E-3</v>
      </c>
      <c r="R245" s="140">
        <f>Q245*H245</f>
        <v>5.6850779999999997E-2</v>
      </c>
      <c r="S245" s="140">
        <v>0</v>
      </c>
      <c r="T245" s="141">
        <f>S245*H245</f>
        <v>0</v>
      </c>
      <c r="AR245" s="142" t="s">
        <v>131</v>
      </c>
      <c r="AT245" s="142" t="s">
        <v>135</v>
      </c>
      <c r="AU245" s="142" t="s">
        <v>85</v>
      </c>
      <c r="AY245" s="16" t="s">
        <v>132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6" t="s">
        <v>83</v>
      </c>
      <c r="BK245" s="143">
        <f>ROUND(I245*H245,2)</f>
        <v>0</v>
      </c>
      <c r="BL245" s="16" t="s">
        <v>131</v>
      </c>
      <c r="BM245" s="142" t="s">
        <v>837</v>
      </c>
    </row>
    <row r="246" spans="2:65" s="1" customFormat="1">
      <c r="B246" s="31"/>
      <c r="D246" s="144" t="s">
        <v>140</v>
      </c>
      <c r="F246" s="145" t="s">
        <v>193</v>
      </c>
      <c r="I246" s="146"/>
      <c r="L246" s="31"/>
      <c r="M246" s="147"/>
      <c r="T246" s="55"/>
      <c r="AT246" s="16" t="s">
        <v>140</v>
      </c>
      <c r="AU246" s="16" t="s">
        <v>85</v>
      </c>
    </row>
    <row r="247" spans="2:65" s="12" customFormat="1">
      <c r="B247" s="148"/>
      <c r="D247" s="144" t="s">
        <v>141</v>
      </c>
      <c r="E247" s="149" t="s">
        <v>1</v>
      </c>
      <c r="F247" s="150" t="s">
        <v>194</v>
      </c>
      <c r="H247" s="149" t="s">
        <v>1</v>
      </c>
      <c r="I247" s="151"/>
      <c r="L247" s="148"/>
      <c r="M247" s="152"/>
      <c r="T247" s="153"/>
      <c r="AT247" s="149" t="s">
        <v>141</v>
      </c>
      <c r="AU247" s="149" t="s">
        <v>85</v>
      </c>
      <c r="AV247" s="12" t="s">
        <v>83</v>
      </c>
      <c r="AW247" s="12" t="s">
        <v>32</v>
      </c>
      <c r="AX247" s="12" t="s">
        <v>76</v>
      </c>
      <c r="AY247" s="149" t="s">
        <v>132</v>
      </c>
    </row>
    <row r="248" spans="2:65" s="12" customFormat="1">
      <c r="B248" s="148"/>
      <c r="D248" s="144" t="s">
        <v>141</v>
      </c>
      <c r="E248" s="149" t="s">
        <v>1</v>
      </c>
      <c r="F248" s="150" t="s">
        <v>838</v>
      </c>
      <c r="H248" s="149" t="s">
        <v>1</v>
      </c>
      <c r="I248" s="151"/>
      <c r="L248" s="148"/>
      <c r="M248" s="152"/>
      <c r="T248" s="153"/>
      <c r="AT248" s="149" t="s">
        <v>141</v>
      </c>
      <c r="AU248" s="149" t="s">
        <v>85</v>
      </c>
      <c r="AV248" s="12" t="s">
        <v>83</v>
      </c>
      <c r="AW248" s="12" t="s">
        <v>32</v>
      </c>
      <c r="AX248" s="12" t="s">
        <v>76</v>
      </c>
      <c r="AY248" s="149" t="s">
        <v>132</v>
      </c>
    </row>
    <row r="249" spans="2:65" s="13" customFormat="1">
      <c r="B249" s="154"/>
      <c r="D249" s="144" t="s">
        <v>141</v>
      </c>
      <c r="E249" s="155" t="s">
        <v>1</v>
      </c>
      <c r="F249" s="156" t="s">
        <v>839</v>
      </c>
      <c r="H249" s="157">
        <v>13.006</v>
      </c>
      <c r="I249" s="158"/>
      <c r="L249" s="154"/>
      <c r="M249" s="159"/>
      <c r="T249" s="160"/>
      <c r="AT249" s="155" t="s">
        <v>141</v>
      </c>
      <c r="AU249" s="155" t="s">
        <v>85</v>
      </c>
      <c r="AV249" s="13" t="s">
        <v>85</v>
      </c>
      <c r="AW249" s="13" t="s">
        <v>32</v>
      </c>
      <c r="AX249" s="13" t="s">
        <v>76</v>
      </c>
      <c r="AY249" s="155" t="s">
        <v>132</v>
      </c>
    </row>
    <row r="250" spans="2:65" s="13" customFormat="1">
      <c r="B250" s="154"/>
      <c r="D250" s="144" t="s">
        <v>141</v>
      </c>
      <c r="E250" s="155" t="s">
        <v>1</v>
      </c>
      <c r="F250" s="156" t="s">
        <v>840</v>
      </c>
      <c r="H250" s="157">
        <v>9.9499999999999993</v>
      </c>
      <c r="I250" s="158"/>
      <c r="L250" s="154"/>
      <c r="M250" s="159"/>
      <c r="T250" s="160"/>
      <c r="AT250" s="155" t="s">
        <v>141</v>
      </c>
      <c r="AU250" s="155" t="s">
        <v>85</v>
      </c>
      <c r="AV250" s="13" t="s">
        <v>85</v>
      </c>
      <c r="AW250" s="13" t="s">
        <v>32</v>
      </c>
      <c r="AX250" s="13" t="s">
        <v>76</v>
      </c>
      <c r="AY250" s="155" t="s">
        <v>132</v>
      </c>
    </row>
    <row r="251" spans="2:65" s="13" customFormat="1">
      <c r="B251" s="154"/>
      <c r="D251" s="144" t="s">
        <v>141</v>
      </c>
      <c r="E251" s="155" t="s">
        <v>1</v>
      </c>
      <c r="F251" s="156" t="s">
        <v>841</v>
      </c>
      <c r="H251" s="157">
        <v>0.86499999999999999</v>
      </c>
      <c r="I251" s="158"/>
      <c r="L251" s="154"/>
      <c r="M251" s="159"/>
      <c r="T251" s="160"/>
      <c r="AT251" s="155" t="s">
        <v>141</v>
      </c>
      <c r="AU251" s="155" t="s">
        <v>85</v>
      </c>
      <c r="AV251" s="13" t="s">
        <v>85</v>
      </c>
      <c r="AW251" s="13" t="s">
        <v>32</v>
      </c>
      <c r="AX251" s="13" t="s">
        <v>76</v>
      </c>
      <c r="AY251" s="155" t="s">
        <v>132</v>
      </c>
    </row>
    <row r="252" spans="2:65" s="13" customFormat="1">
      <c r="B252" s="154"/>
      <c r="D252" s="144" t="s">
        <v>141</v>
      </c>
      <c r="E252" s="155" t="s">
        <v>1</v>
      </c>
      <c r="F252" s="156" t="s">
        <v>842</v>
      </c>
      <c r="H252" s="157">
        <v>-4.484</v>
      </c>
      <c r="I252" s="158"/>
      <c r="L252" s="154"/>
      <c r="M252" s="159"/>
      <c r="T252" s="160"/>
      <c r="AT252" s="155" t="s">
        <v>141</v>
      </c>
      <c r="AU252" s="155" t="s">
        <v>85</v>
      </c>
      <c r="AV252" s="13" t="s">
        <v>85</v>
      </c>
      <c r="AW252" s="13" t="s">
        <v>32</v>
      </c>
      <c r="AX252" s="13" t="s">
        <v>76</v>
      </c>
      <c r="AY252" s="155" t="s">
        <v>132</v>
      </c>
    </row>
    <row r="253" spans="2:65" s="14" customFormat="1">
      <c r="B253" s="161"/>
      <c r="D253" s="144" t="s">
        <v>141</v>
      </c>
      <c r="E253" s="162" t="s">
        <v>1</v>
      </c>
      <c r="F253" s="163" t="s">
        <v>144</v>
      </c>
      <c r="H253" s="164">
        <v>19.336999999999996</v>
      </c>
      <c r="I253" s="165"/>
      <c r="L253" s="161"/>
      <c r="M253" s="166"/>
      <c r="T253" s="167"/>
      <c r="AT253" s="162" t="s">
        <v>141</v>
      </c>
      <c r="AU253" s="162" t="s">
        <v>85</v>
      </c>
      <c r="AV253" s="14" t="s">
        <v>131</v>
      </c>
      <c r="AW253" s="14" t="s">
        <v>32</v>
      </c>
      <c r="AX253" s="14" t="s">
        <v>83</v>
      </c>
      <c r="AY253" s="162" t="s">
        <v>132</v>
      </c>
    </row>
    <row r="254" spans="2:65" s="1" customFormat="1" ht="16.5" customHeight="1">
      <c r="B254" s="31"/>
      <c r="C254" s="131" t="s">
        <v>279</v>
      </c>
      <c r="D254" s="131" t="s">
        <v>135</v>
      </c>
      <c r="E254" s="132" t="s">
        <v>197</v>
      </c>
      <c r="F254" s="133" t="s">
        <v>198</v>
      </c>
      <c r="G254" s="134" t="s">
        <v>191</v>
      </c>
      <c r="H254" s="135">
        <v>19.337</v>
      </c>
      <c r="I254" s="136"/>
      <c r="J254" s="137">
        <f>ROUND(I254*H254,2)</f>
        <v>0</v>
      </c>
      <c r="K254" s="133" t="s">
        <v>151</v>
      </c>
      <c r="L254" s="31"/>
      <c r="M254" s="138" t="s">
        <v>1</v>
      </c>
      <c r="N254" s="139" t="s">
        <v>41</v>
      </c>
      <c r="P254" s="140">
        <f>O254*H254</f>
        <v>0</v>
      </c>
      <c r="Q254" s="140">
        <v>0</v>
      </c>
      <c r="R254" s="140">
        <f>Q254*H254</f>
        <v>0</v>
      </c>
      <c r="S254" s="140">
        <v>0</v>
      </c>
      <c r="T254" s="141">
        <f>S254*H254</f>
        <v>0</v>
      </c>
      <c r="AR254" s="142" t="s">
        <v>131</v>
      </c>
      <c r="AT254" s="142" t="s">
        <v>135</v>
      </c>
      <c r="AU254" s="142" t="s">
        <v>85</v>
      </c>
      <c r="AY254" s="16" t="s">
        <v>132</v>
      </c>
      <c r="BE254" s="143">
        <f>IF(N254="základní",J254,0)</f>
        <v>0</v>
      </c>
      <c r="BF254" s="143">
        <f>IF(N254="snížená",J254,0)</f>
        <v>0</v>
      </c>
      <c r="BG254" s="143">
        <f>IF(N254="zákl. přenesená",J254,0)</f>
        <v>0</v>
      </c>
      <c r="BH254" s="143">
        <f>IF(N254="sníž. přenesená",J254,0)</f>
        <v>0</v>
      </c>
      <c r="BI254" s="143">
        <f>IF(N254="nulová",J254,0)</f>
        <v>0</v>
      </c>
      <c r="BJ254" s="16" t="s">
        <v>83</v>
      </c>
      <c r="BK254" s="143">
        <f>ROUND(I254*H254,2)</f>
        <v>0</v>
      </c>
      <c r="BL254" s="16" t="s">
        <v>131</v>
      </c>
      <c r="BM254" s="142" t="s">
        <v>843</v>
      </c>
    </row>
    <row r="255" spans="2:65" s="1" customFormat="1">
      <c r="B255" s="31"/>
      <c r="D255" s="144" t="s">
        <v>140</v>
      </c>
      <c r="F255" s="145" t="s">
        <v>200</v>
      </c>
      <c r="I255" s="146"/>
      <c r="L255" s="31"/>
      <c r="M255" s="147"/>
      <c r="T255" s="55"/>
      <c r="AT255" s="16" t="s">
        <v>140</v>
      </c>
      <c r="AU255" s="16" t="s">
        <v>85</v>
      </c>
    </row>
    <row r="256" spans="2:65" s="1" customFormat="1" ht="16.5" customHeight="1">
      <c r="B256" s="31"/>
      <c r="C256" s="131" t="s">
        <v>284</v>
      </c>
      <c r="D256" s="131" t="s">
        <v>135</v>
      </c>
      <c r="E256" s="132" t="s">
        <v>202</v>
      </c>
      <c r="F256" s="133" t="s">
        <v>203</v>
      </c>
      <c r="G256" s="134" t="s">
        <v>171</v>
      </c>
      <c r="H256" s="135">
        <v>2.3149999999999999</v>
      </c>
      <c r="I256" s="136"/>
      <c r="J256" s="137">
        <f>ROUND(I256*H256,2)</f>
        <v>0</v>
      </c>
      <c r="K256" s="133" t="s">
        <v>151</v>
      </c>
      <c r="L256" s="31"/>
      <c r="M256" s="138" t="s">
        <v>1</v>
      </c>
      <c r="N256" s="139" t="s">
        <v>41</v>
      </c>
      <c r="P256" s="140">
        <f>O256*H256</f>
        <v>0</v>
      </c>
      <c r="Q256" s="140">
        <v>1.0627700000000002</v>
      </c>
      <c r="R256" s="140">
        <f>Q256*H256</f>
        <v>2.4603125500000003</v>
      </c>
      <c r="S256" s="140">
        <v>0</v>
      </c>
      <c r="T256" s="141">
        <f>S256*H256</f>
        <v>0</v>
      </c>
      <c r="AR256" s="142" t="s">
        <v>131</v>
      </c>
      <c r="AT256" s="142" t="s">
        <v>135</v>
      </c>
      <c r="AU256" s="142" t="s">
        <v>85</v>
      </c>
      <c r="AY256" s="16" t="s">
        <v>132</v>
      </c>
      <c r="BE256" s="143">
        <f>IF(N256="základní",J256,0)</f>
        <v>0</v>
      </c>
      <c r="BF256" s="143">
        <f>IF(N256="snížená",J256,0)</f>
        <v>0</v>
      </c>
      <c r="BG256" s="143">
        <f>IF(N256="zákl. přenesená",J256,0)</f>
        <v>0</v>
      </c>
      <c r="BH256" s="143">
        <f>IF(N256="sníž. přenesená",J256,0)</f>
        <v>0</v>
      </c>
      <c r="BI256" s="143">
        <f>IF(N256="nulová",J256,0)</f>
        <v>0</v>
      </c>
      <c r="BJ256" s="16" t="s">
        <v>83</v>
      </c>
      <c r="BK256" s="143">
        <f>ROUND(I256*H256,2)</f>
        <v>0</v>
      </c>
      <c r="BL256" s="16" t="s">
        <v>131</v>
      </c>
      <c r="BM256" s="142" t="s">
        <v>844</v>
      </c>
    </row>
    <row r="257" spans="2:65" s="1" customFormat="1">
      <c r="B257" s="31"/>
      <c r="D257" s="144" t="s">
        <v>140</v>
      </c>
      <c r="F257" s="145" t="s">
        <v>205</v>
      </c>
      <c r="I257" s="146"/>
      <c r="L257" s="31"/>
      <c r="M257" s="147"/>
      <c r="T257" s="55"/>
      <c r="AT257" s="16" t="s">
        <v>140</v>
      </c>
      <c r="AU257" s="16" t="s">
        <v>85</v>
      </c>
    </row>
    <row r="258" spans="2:65" s="12" customFormat="1">
      <c r="B258" s="148"/>
      <c r="D258" s="144" t="s">
        <v>141</v>
      </c>
      <c r="E258" s="149" t="s">
        <v>1</v>
      </c>
      <c r="F258" s="150" t="s">
        <v>206</v>
      </c>
      <c r="H258" s="149" t="s">
        <v>1</v>
      </c>
      <c r="I258" s="151"/>
      <c r="L258" s="148"/>
      <c r="M258" s="152"/>
      <c r="T258" s="153"/>
      <c r="AT258" s="149" t="s">
        <v>141</v>
      </c>
      <c r="AU258" s="149" t="s">
        <v>85</v>
      </c>
      <c r="AV258" s="12" t="s">
        <v>83</v>
      </c>
      <c r="AW258" s="12" t="s">
        <v>32</v>
      </c>
      <c r="AX258" s="12" t="s">
        <v>76</v>
      </c>
      <c r="AY258" s="149" t="s">
        <v>132</v>
      </c>
    </row>
    <row r="259" spans="2:65" s="13" customFormat="1">
      <c r="B259" s="154"/>
      <c r="D259" s="144" t="s">
        <v>141</v>
      </c>
      <c r="E259" s="155" t="s">
        <v>1</v>
      </c>
      <c r="F259" s="156" t="s">
        <v>845</v>
      </c>
      <c r="H259" s="157">
        <v>2.3149999999999999</v>
      </c>
      <c r="I259" s="158"/>
      <c r="L259" s="154"/>
      <c r="M259" s="159"/>
      <c r="T259" s="160"/>
      <c r="AT259" s="155" t="s">
        <v>141</v>
      </c>
      <c r="AU259" s="155" t="s">
        <v>85</v>
      </c>
      <c r="AV259" s="13" t="s">
        <v>85</v>
      </c>
      <c r="AW259" s="13" t="s">
        <v>32</v>
      </c>
      <c r="AX259" s="13" t="s">
        <v>76</v>
      </c>
      <c r="AY259" s="155" t="s">
        <v>132</v>
      </c>
    </row>
    <row r="260" spans="2:65" s="14" customFormat="1">
      <c r="B260" s="161"/>
      <c r="D260" s="144" t="s">
        <v>141</v>
      </c>
      <c r="E260" s="162" t="s">
        <v>1</v>
      </c>
      <c r="F260" s="163" t="s">
        <v>144</v>
      </c>
      <c r="H260" s="164">
        <v>2.3149999999999999</v>
      </c>
      <c r="I260" s="165"/>
      <c r="L260" s="161"/>
      <c r="M260" s="166"/>
      <c r="T260" s="167"/>
      <c r="AT260" s="162" t="s">
        <v>141</v>
      </c>
      <c r="AU260" s="162" t="s">
        <v>85</v>
      </c>
      <c r="AV260" s="14" t="s">
        <v>131</v>
      </c>
      <c r="AW260" s="14" t="s">
        <v>32</v>
      </c>
      <c r="AX260" s="14" t="s">
        <v>83</v>
      </c>
      <c r="AY260" s="162" t="s">
        <v>132</v>
      </c>
    </row>
    <row r="261" spans="2:65" s="1" customFormat="1" ht="16.5" customHeight="1">
      <c r="B261" s="31"/>
      <c r="C261" s="131" t="s">
        <v>286</v>
      </c>
      <c r="D261" s="131" t="s">
        <v>135</v>
      </c>
      <c r="E261" s="132" t="s">
        <v>209</v>
      </c>
      <c r="F261" s="133" t="s">
        <v>210</v>
      </c>
      <c r="G261" s="134" t="s">
        <v>150</v>
      </c>
      <c r="H261" s="135">
        <v>37.450000000000003</v>
      </c>
      <c r="I261" s="136"/>
      <c r="J261" s="137">
        <f>ROUND(I261*H261,2)</f>
        <v>0</v>
      </c>
      <c r="K261" s="133" t="s">
        <v>151</v>
      </c>
      <c r="L261" s="31"/>
      <c r="M261" s="138" t="s">
        <v>1</v>
      </c>
      <c r="N261" s="139" t="s">
        <v>41</v>
      </c>
      <c r="P261" s="140">
        <f>O261*H261</f>
        <v>0</v>
      </c>
      <c r="Q261" s="140">
        <v>2.5018699999999998</v>
      </c>
      <c r="R261" s="140">
        <f>Q261*H261</f>
        <v>93.695031499999999</v>
      </c>
      <c r="S261" s="140">
        <v>0</v>
      </c>
      <c r="T261" s="141">
        <f>S261*H261</f>
        <v>0</v>
      </c>
      <c r="AR261" s="142" t="s">
        <v>131</v>
      </c>
      <c r="AT261" s="142" t="s">
        <v>135</v>
      </c>
      <c r="AU261" s="142" t="s">
        <v>85</v>
      </c>
      <c r="AY261" s="16" t="s">
        <v>132</v>
      </c>
      <c r="BE261" s="143">
        <f>IF(N261="základní",J261,0)</f>
        <v>0</v>
      </c>
      <c r="BF261" s="143">
        <f>IF(N261="snížená",J261,0)</f>
        <v>0</v>
      </c>
      <c r="BG261" s="143">
        <f>IF(N261="zákl. přenesená",J261,0)</f>
        <v>0</v>
      </c>
      <c r="BH261" s="143">
        <f>IF(N261="sníž. přenesená",J261,0)</f>
        <v>0</v>
      </c>
      <c r="BI261" s="143">
        <f>IF(N261="nulová",J261,0)</f>
        <v>0</v>
      </c>
      <c r="BJ261" s="16" t="s">
        <v>83</v>
      </c>
      <c r="BK261" s="143">
        <f>ROUND(I261*H261,2)</f>
        <v>0</v>
      </c>
      <c r="BL261" s="16" t="s">
        <v>131</v>
      </c>
      <c r="BM261" s="142" t="s">
        <v>846</v>
      </c>
    </row>
    <row r="262" spans="2:65" s="1" customFormat="1" ht="19.2">
      <c r="B262" s="31"/>
      <c r="D262" s="144" t="s">
        <v>140</v>
      </c>
      <c r="F262" s="145" t="s">
        <v>212</v>
      </c>
      <c r="I262" s="146"/>
      <c r="L262" s="31"/>
      <c r="M262" s="147"/>
      <c r="T262" s="55"/>
      <c r="AT262" s="16" t="s">
        <v>140</v>
      </c>
      <c r="AU262" s="16" t="s">
        <v>85</v>
      </c>
    </row>
    <row r="263" spans="2:65" s="12" customFormat="1">
      <c r="B263" s="148"/>
      <c r="D263" s="144" t="s">
        <v>141</v>
      </c>
      <c r="E263" s="149" t="s">
        <v>1</v>
      </c>
      <c r="F263" s="150" t="s">
        <v>213</v>
      </c>
      <c r="H263" s="149" t="s">
        <v>1</v>
      </c>
      <c r="I263" s="151"/>
      <c r="L263" s="148"/>
      <c r="M263" s="152"/>
      <c r="T263" s="153"/>
      <c r="AT263" s="149" t="s">
        <v>141</v>
      </c>
      <c r="AU263" s="149" t="s">
        <v>85</v>
      </c>
      <c r="AV263" s="12" t="s">
        <v>83</v>
      </c>
      <c r="AW263" s="12" t="s">
        <v>32</v>
      </c>
      <c r="AX263" s="12" t="s">
        <v>76</v>
      </c>
      <c r="AY263" s="149" t="s">
        <v>132</v>
      </c>
    </row>
    <row r="264" spans="2:65" s="13" customFormat="1">
      <c r="B264" s="154"/>
      <c r="D264" s="144" t="s">
        <v>141</v>
      </c>
      <c r="E264" s="155" t="s">
        <v>1</v>
      </c>
      <c r="F264" s="156" t="s">
        <v>847</v>
      </c>
      <c r="H264" s="157">
        <v>14.952</v>
      </c>
      <c r="I264" s="158"/>
      <c r="L264" s="154"/>
      <c r="M264" s="159"/>
      <c r="T264" s="160"/>
      <c r="AT264" s="155" t="s">
        <v>141</v>
      </c>
      <c r="AU264" s="155" t="s">
        <v>85</v>
      </c>
      <c r="AV264" s="13" t="s">
        <v>85</v>
      </c>
      <c r="AW264" s="13" t="s">
        <v>32</v>
      </c>
      <c r="AX264" s="13" t="s">
        <v>76</v>
      </c>
      <c r="AY264" s="155" t="s">
        <v>132</v>
      </c>
    </row>
    <row r="265" spans="2:65" s="13" customFormat="1">
      <c r="B265" s="154"/>
      <c r="D265" s="144" t="s">
        <v>141</v>
      </c>
      <c r="E265" s="155" t="s">
        <v>1</v>
      </c>
      <c r="F265" s="156" t="s">
        <v>848</v>
      </c>
      <c r="H265" s="157">
        <v>9.702</v>
      </c>
      <c r="I265" s="158"/>
      <c r="L265" s="154"/>
      <c r="M265" s="159"/>
      <c r="T265" s="160"/>
      <c r="AT265" s="155" t="s">
        <v>141</v>
      </c>
      <c r="AU265" s="155" t="s">
        <v>85</v>
      </c>
      <c r="AV265" s="13" t="s">
        <v>85</v>
      </c>
      <c r="AW265" s="13" t="s">
        <v>32</v>
      </c>
      <c r="AX265" s="13" t="s">
        <v>76</v>
      </c>
      <c r="AY265" s="155" t="s">
        <v>132</v>
      </c>
    </row>
    <row r="266" spans="2:65" s="13" customFormat="1">
      <c r="B266" s="154"/>
      <c r="D266" s="144" t="s">
        <v>141</v>
      </c>
      <c r="E266" s="155" t="s">
        <v>1</v>
      </c>
      <c r="F266" s="156" t="s">
        <v>849</v>
      </c>
      <c r="H266" s="157">
        <v>11.84</v>
      </c>
      <c r="I266" s="158"/>
      <c r="L266" s="154"/>
      <c r="M266" s="159"/>
      <c r="T266" s="160"/>
      <c r="AT266" s="155" t="s">
        <v>141</v>
      </c>
      <c r="AU266" s="155" t="s">
        <v>85</v>
      </c>
      <c r="AV266" s="13" t="s">
        <v>85</v>
      </c>
      <c r="AW266" s="13" t="s">
        <v>32</v>
      </c>
      <c r="AX266" s="13" t="s">
        <v>76</v>
      </c>
      <c r="AY266" s="155" t="s">
        <v>132</v>
      </c>
    </row>
    <row r="267" spans="2:65" s="13" customFormat="1">
      <c r="B267" s="154"/>
      <c r="D267" s="144" t="s">
        <v>141</v>
      </c>
      <c r="E267" s="155" t="s">
        <v>1</v>
      </c>
      <c r="F267" s="156" t="s">
        <v>850</v>
      </c>
      <c r="H267" s="157">
        <v>0.95599999999999985</v>
      </c>
      <c r="I267" s="158"/>
      <c r="L267" s="154"/>
      <c r="M267" s="159"/>
      <c r="T267" s="160"/>
      <c r="AT267" s="155" t="s">
        <v>141</v>
      </c>
      <c r="AU267" s="155" t="s">
        <v>85</v>
      </c>
      <c r="AV267" s="13" t="s">
        <v>85</v>
      </c>
      <c r="AW267" s="13" t="s">
        <v>32</v>
      </c>
      <c r="AX267" s="13" t="s">
        <v>76</v>
      </c>
      <c r="AY267" s="155" t="s">
        <v>132</v>
      </c>
    </row>
    <row r="268" spans="2:65" s="14" customFormat="1">
      <c r="B268" s="161"/>
      <c r="D268" s="144" t="s">
        <v>141</v>
      </c>
      <c r="E268" s="162" t="s">
        <v>1</v>
      </c>
      <c r="F268" s="163" t="s">
        <v>144</v>
      </c>
      <c r="H268" s="164">
        <v>37.450000000000003</v>
      </c>
      <c r="I268" s="165"/>
      <c r="L268" s="161"/>
      <c r="M268" s="166"/>
      <c r="T268" s="167"/>
      <c r="AT268" s="162" t="s">
        <v>141</v>
      </c>
      <c r="AU268" s="162" t="s">
        <v>85</v>
      </c>
      <c r="AV268" s="14" t="s">
        <v>131</v>
      </c>
      <c r="AW268" s="14" t="s">
        <v>32</v>
      </c>
      <c r="AX268" s="14" t="s">
        <v>83</v>
      </c>
      <c r="AY268" s="162" t="s">
        <v>132</v>
      </c>
    </row>
    <row r="269" spans="2:65" s="1" customFormat="1" ht="16.5" customHeight="1">
      <c r="B269" s="31"/>
      <c r="C269" s="131" t="s">
        <v>290</v>
      </c>
      <c r="D269" s="131" t="s">
        <v>135</v>
      </c>
      <c r="E269" s="132" t="s">
        <v>215</v>
      </c>
      <c r="F269" s="133" t="s">
        <v>216</v>
      </c>
      <c r="G269" s="134" t="s">
        <v>191</v>
      </c>
      <c r="H269" s="135">
        <v>71.472999999999999</v>
      </c>
      <c r="I269" s="136"/>
      <c r="J269" s="137">
        <f>ROUND(I269*H269,2)</f>
        <v>0</v>
      </c>
      <c r="K269" s="133" t="s">
        <v>151</v>
      </c>
      <c r="L269" s="31"/>
      <c r="M269" s="138" t="s">
        <v>1</v>
      </c>
      <c r="N269" s="139" t="s">
        <v>41</v>
      </c>
      <c r="P269" s="140">
        <f>O269*H269</f>
        <v>0</v>
      </c>
      <c r="Q269" s="140">
        <v>2.6900000000000001E-3</v>
      </c>
      <c r="R269" s="140">
        <f>Q269*H269</f>
        <v>0.19226237000000002</v>
      </c>
      <c r="S269" s="140">
        <v>0</v>
      </c>
      <c r="T269" s="141">
        <f>S269*H269</f>
        <v>0</v>
      </c>
      <c r="AR269" s="142" t="s">
        <v>131</v>
      </c>
      <c r="AT269" s="142" t="s">
        <v>135</v>
      </c>
      <c r="AU269" s="142" t="s">
        <v>85</v>
      </c>
      <c r="AY269" s="16" t="s">
        <v>132</v>
      </c>
      <c r="BE269" s="143">
        <f>IF(N269="základní",J269,0)</f>
        <v>0</v>
      </c>
      <c r="BF269" s="143">
        <f>IF(N269="snížená",J269,0)</f>
        <v>0</v>
      </c>
      <c r="BG269" s="143">
        <f>IF(N269="zákl. přenesená",J269,0)</f>
        <v>0</v>
      </c>
      <c r="BH269" s="143">
        <f>IF(N269="sníž. přenesená",J269,0)</f>
        <v>0</v>
      </c>
      <c r="BI269" s="143">
        <f>IF(N269="nulová",J269,0)</f>
        <v>0</v>
      </c>
      <c r="BJ269" s="16" t="s">
        <v>83</v>
      </c>
      <c r="BK269" s="143">
        <f>ROUND(I269*H269,2)</f>
        <v>0</v>
      </c>
      <c r="BL269" s="16" t="s">
        <v>131</v>
      </c>
      <c r="BM269" s="142" t="s">
        <v>851</v>
      </c>
    </row>
    <row r="270" spans="2:65" s="1" customFormat="1">
      <c r="B270" s="31"/>
      <c r="D270" s="144" t="s">
        <v>140</v>
      </c>
      <c r="F270" s="145" t="s">
        <v>218</v>
      </c>
      <c r="I270" s="146"/>
      <c r="L270" s="31"/>
      <c r="M270" s="147"/>
      <c r="T270" s="55"/>
      <c r="AT270" s="16" t="s">
        <v>140</v>
      </c>
      <c r="AU270" s="16" t="s">
        <v>85</v>
      </c>
    </row>
    <row r="271" spans="2:65" s="12" customFormat="1">
      <c r="B271" s="148"/>
      <c r="D271" s="144" t="s">
        <v>141</v>
      </c>
      <c r="E271" s="149" t="s">
        <v>1</v>
      </c>
      <c r="F271" s="150" t="s">
        <v>219</v>
      </c>
      <c r="H271" s="149" t="s">
        <v>1</v>
      </c>
      <c r="I271" s="151"/>
      <c r="L271" s="148"/>
      <c r="M271" s="152"/>
      <c r="T271" s="153"/>
      <c r="AT271" s="149" t="s">
        <v>141</v>
      </c>
      <c r="AU271" s="149" t="s">
        <v>85</v>
      </c>
      <c r="AV271" s="12" t="s">
        <v>83</v>
      </c>
      <c r="AW271" s="12" t="s">
        <v>32</v>
      </c>
      <c r="AX271" s="12" t="s">
        <v>76</v>
      </c>
      <c r="AY271" s="149" t="s">
        <v>132</v>
      </c>
    </row>
    <row r="272" spans="2:65" s="13" customFormat="1">
      <c r="B272" s="154"/>
      <c r="D272" s="144" t="s">
        <v>141</v>
      </c>
      <c r="E272" s="155" t="s">
        <v>1</v>
      </c>
      <c r="F272" s="156" t="s">
        <v>852</v>
      </c>
      <c r="H272" s="157">
        <v>28.48</v>
      </c>
      <c r="I272" s="158"/>
      <c r="L272" s="154"/>
      <c r="M272" s="159"/>
      <c r="T272" s="160"/>
      <c r="AT272" s="155" t="s">
        <v>141</v>
      </c>
      <c r="AU272" s="155" t="s">
        <v>85</v>
      </c>
      <c r="AV272" s="13" t="s">
        <v>85</v>
      </c>
      <c r="AW272" s="13" t="s">
        <v>32</v>
      </c>
      <c r="AX272" s="13" t="s">
        <v>76</v>
      </c>
      <c r="AY272" s="155" t="s">
        <v>132</v>
      </c>
    </row>
    <row r="273" spans="2:65" s="13" customFormat="1">
      <c r="B273" s="154"/>
      <c r="D273" s="144" t="s">
        <v>141</v>
      </c>
      <c r="E273" s="155" t="s">
        <v>1</v>
      </c>
      <c r="F273" s="156" t="s">
        <v>853</v>
      </c>
      <c r="H273" s="157">
        <v>17.64</v>
      </c>
      <c r="I273" s="158"/>
      <c r="L273" s="154"/>
      <c r="M273" s="159"/>
      <c r="T273" s="160"/>
      <c r="AT273" s="155" t="s">
        <v>141</v>
      </c>
      <c r="AU273" s="155" t="s">
        <v>85</v>
      </c>
      <c r="AV273" s="13" t="s">
        <v>85</v>
      </c>
      <c r="AW273" s="13" t="s">
        <v>32</v>
      </c>
      <c r="AX273" s="13" t="s">
        <v>76</v>
      </c>
      <c r="AY273" s="155" t="s">
        <v>132</v>
      </c>
    </row>
    <row r="274" spans="2:65" s="13" customFormat="1">
      <c r="B274" s="154"/>
      <c r="D274" s="144" t="s">
        <v>141</v>
      </c>
      <c r="E274" s="155" t="s">
        <v>1</v>
      </c>
      <c r="F274" s="156" t="s">
        <v>854</v>
      </c>
      <c r="H274" s="157">
        <v>21.527999999999999</v>
      </c>
      <c r="I274" s="158"/>
      <c r="L274" s="154"/>
      <c r="M274" s="159"/>
      <c r="T274" s="160"/>
      <c r="AT274" s="155" t="s">
        <v>141</v>
      </c>
      <c r="AU274" s="155" t="s">
        <v>85</v>
      </c>
      <c r="AV274" s="13" t="s">
        <v>85</v>
      </c>
      <c r="AW274" s="13" t="s">
        <v>32</v>
      </c>
      <c r="AX274" s="13" t="s">
        <v>76</v>
      </c>
      <c r="AY274" s="155" t="s">
        <v>132</v>
      </c>
    </row>
    <row r="275" spans="2:65" s="13" customFormat="1">
      <c r="B275" s="154"/>
      <c r="D275" s="144" t="s">
        <v>141</v>
      </c>
      <c r="E275" s="155" t="s">
        <v>1</v>
      </c>
      <c r="F275" s="156" t="s">
        <v>855</v>
      </c>
      <c r="H275" s="157">
        <v>3.8250000000000002</v>
      </c>
      <c r="I275" s="158"/>
      <c r="L275" s="154"/>
      <c r="M275" s="159"/>
      <c r="T275" s="160"/>
      <c r="AT275" s="155" t="s">
        <v>141</v>
      </c>
      <c r="AU275" s="155" t="s">
        <v>85</v>
      </c>
      <c r="AV275" s="13" t="s">
        <v>85</v>
      </c>
      <c r="AW275" s="13" t="s">
        <v>32</v>
      </c>
      <c r="AX275" s="13" t="s">
        <v>76</v>
      </c>
      <c r="AY275" s="155" t="s">
        <v>132</v>
      </c>
    </row>
    <row r="276" spans="2:65" s="14" customFormat="1">
      <c r="B276" s="161"/>
      <c r="D276" s="144" t="s">
        <v>141</v>
      </c>
      <c r="E276" s="162" t="s">
        <v>1</v>
      </c>
      <c r="F276" s="163" t="s">
        <v>144</v>
      </c>
      <c r="H276" s="164">
        <v>71.472999999999999</v>
      </c>
      <c r="I276" s="165"/>
      <c r="L276" s="161"/>
      <c r="M276" s="166"/>
      <c r="T276" s="167"/>
      <c r="AT276" s="162" t="s">
        <v>141</v>
      </c>
      <c r="AU276" s="162" t="s">
        <v>85</v>
      </c>
      <c r="AV276" s="14" t="s">
        <v>131</v>
      </c>
      <c r="AW276" s="14" t="s">
        <v>32</v>
      </c>
      <c r="AX276" s="14" t="s">
        <v>83</v>
      </c>
      <c r="AY276" s="162" t="s">
        <v>132</v>
      </c>
    </row>
    <row r="277" spans="2:65" s="1" customFormat="1" ht="16.5" customHeight="1">
      <c r="B277" s="31"/>
      <c r="C277" s="131" t="s">
        <v>297</v>
      </c>
      <c r="D277" s="131" t="s">
        <v>135</v>
      </c>
      <c r="E277" s="132" t="s">
        <v>222</v>
      </c>
      <c r="F277" s="133" t="s">
        <v>223</v>
      </c>
      <c r="G277" s="134" t="s">
        <v>191</v>
      </c>
      <c r="H277" s="135">
        <v>71.472999999999999</v>
      </c>
      <c r="I277" s="136"/>
      <c r="J277" s="137">
        <f>ROUND(I277*H277,2)</f>
        <v>0</v>
      </c>
      <c r="K277" s="133" t="s">
        <v>151</v>
      </c>
      <c r="L277" s="31"/>
      <c r="M277" s="138" t="s">
        <v>1</v>
      </c>
      <c r="N277" s="139" t="s">
        <v>41</v>
      </c>
      <c r="P277" s="140">
        <f>O277*H277</f>
        <v>0</v>
      </c>
      <c r="Q277" s="140">
        <v>0</v>
      </c>
      <c r="R277" s="140">
        <f>Q277*H277</f>
        <v>0</v>
      </c>
      <c r="S277" s="140">
        <v>0</v>
      </c>
      <c r="T277" s="141">
        <f>S277*H277</f>
        <v>0</v>
      </c>
      <c r="AR277" s="142" t="s">
        <v>131</v>
      </c>
      <c r="AT277" s="142" t="s">
        <v>135</v>
      </c>
      <c r="AU277" s="142" t="s">
        <v>85</v>
      </c>
      <c r="AY277" s="16" t="s">
        <v>132</v>
      </c>
      <c r="BE277" s="143">
        <f>IF(N277="základní",J277,0)</f>
        <v>0</v>
      </c>
      <c r="BF277" s="143">
        <f>IF(N277="snížená",J277,0)</f>
        <v>0</v>
      </c>
      <c r="BG277" s="143">
        <f>IF(N277="zákl. přenesená",J277,0)</f>
        <v>0</v>
      </c>
      <c r="BH277" s="143">
        <f>IF(N277="sníž. přenesená",J277,0)</f>
        <v>0</v>
      </c>
      <c r="BI277" s="143">
        <f>IF(N277="nulová",J277,0)</f>
        <v>0</v>
      </c>
      <c r="BJ277" s="16" t="s">
        <v>83</v>
      </c>
      <c r="BK277" s="143">
        <f>ROUND(I277*H277,2)</f>
        <v>0</v>
      </c>
      <c r="BL277" s="16" t="s">
        <v>131</v>
      </c>
      <c r="BM277" s="142" t="s">
        <v>856</v>
      </c>
    </row>
    <row r="278" spans="2:65" s="1" customFormat="1">
      <c r="B278" s="31"/>
      <c r="D278" s="144" t="s">
        <v>140</v>
      </c>
      <c r="F278" s="145" t="s">
        <v>225</v>
      </c>
      <c r="I278" s="146"/>
      <c r="L278" s="31"/>
      <c r="M278" s="147"/>
      <c r="T278" s="55"/>
      <c r="AT278" s="16" t="s">
        <v>140</v>
      </c>
      <c r="AU278" s="16" t="s">
        <v>85</v>
      </c>
    </row>
    <row r="279" spans="2:65" s="11" customFormat="1" ht="22.95" customHeight="1">
      <c r="B279" s="119"/>
      <c r="D279" s="120" t="s">
        <v>75</v>
      </c>
      <c r="E279" s="129" t="s">
        <v>156</v>
      </c>
      <c r="F279" s="129" t="s">
        <v>226</v>
      </c>
      <c r="I279" s="122"/>
      <c r="J279" s="130">
        <f>BK279</f>
        <v>0</v>
      </c>
      <c r="L279" s="119"/>
      <c r="M279" s="124"/>
      <c r="P279" s="125">
        <f>SUM(P280:P431)</f>
        <v>0</v>
      </c>
      <c r="R279" s="125">
        <f>SUM(R280:R431)</f>
        <v>146.72725346999999</v>
      </c>
      <c r="T279" s="126">
        <f>SUM(T280:T431)</f>
        <v>0</v>
      </c>
      <c r="AR279" s="120" t="s">
        <v>83</v>
      </c>
      <c r="AT279" s="127" t="s">
        <v>75</v>
      </c>
      <c r="AU279" s="127" t="s">
        <v>83</v>
      </c>
      <c r="AY279" s="120" t="s">
        <v>132</v>
      </c>
      <c r="BK279" s="128">
        <f>SUM(BK280:BK431)</f>
        <v>0</v>
      </c>
    </row>
    <row r="280" spans="2:65" s="1" customFormat="1" ht="37.950000000000003" customHeight="1">
      <c r="B280" s="31"/>
      <c r="C280" s="131" t="s">
        <v>302</v>
      </c>
      <c r="D280" s="131" t="s">
        <v>135</v>
      </c>
      <c r="E280" s="132" t="s">
        <v>857</v>
      </c>
      <c r="F280" s="133" t="s">
        <v>858</v>
      </c>
      <c r="G280" s="134" t="s">
        <v>191</v>
      </c>
      <c r="H280" s="135">
        <v>22.248000000000001</v>
      </c>
      <c r="I280" s="136"/>
      <c r="J280" s="137">
        <f>ROUND(I280*H280,2)</f>
        <v>0</v>
      </c>
      <c r="K280" s="133" t="s">
        <v>151</v>
      </c>
      <c r="L280" s="31"/>
      <c r="M280" s="138" t="s">
        <v>1</v>
      </c>
      <c r="N280" s="139" t="s">
        <v>41</v>
      </c>
      <c r="P280" s="140">
        <f>O280*H280</f>
        <v>0</v>
      </c>
      <c r="Q280" s="140">
        <v>0.37678</v>
      </c>
      <c r="R280" s="140">
        <f>Q280*H280</f>
        <v>8.3826014400000002</v>
      </c>
      <c r="S280" s="140">
        <v>0</v>
      </c>
      <c r="T280" s="141">
        <f>S280*H280</f>
        <v>0</v>
      </c>
      <c r="AR280" s="142" t="s">
        <v>131</v>
      </c>
      <c r="AT280" s="142" t="s">
        <v>135</v>
      </c>
      <c r="AU280" s="142" t="s">
        <v>85</v>
      </c>
      <c r="AY280" s="16" t="s">
        <v>132</v>
      </c>
      <c r="BE280" s="143">
        <f>IF(N280="základní",J280,0)</f>
        <v>0</v>
      </c>
      <c r="BF280" s="143">
        <f>IF(N280="snížená",J280,0)</f>
        <v>0</v>
      </c>
      <c r="BG280" s="143">
        <f>IF(N280="zákl. přenesená",J280,0)</f>
        <v>0</v>
      </c>
      <c r="BH280" s="143">
        <f>IF(N280="sníž. přenesená",J280,0)</f>
        <v>0</v>
      </c>
      <c r="BI280" s="143">
        <f>IF(N280="nulová",J280,0)</f>
        <v>0</v>
      </c>
      <c r="BJ280" s="16" t="s">
        <v>83</v>
      </c>
      <c r="BK280" s="143">
        <f>ROUND(I280*H280,2)</f>
        <v>0</v>
      </c>
      <c r="BL280" s="16" t="s">
        <v>131</v>
      </c>
      <c r="BM280" s="142" t="s">
        <v>859</v>
      </c>
    </row>
    <row r="281" spans="2:65" s="1" customFormat="1" ht="28.8">
      <c r="B281" s="31"/>
      <c r="D281" s="144" t="s">
        <v>140</v>
      </c>
      <c r="F281" s="145" t="s">
        <v>860</v>
      </c>
      <c r="I281" s="146"/>
      <c r="L281" s="31"/>
      <c r="M281" s="147"/>
      <c r="T281" s="55"/>
      <c r="AT281" s="16" t="s">
        <v>140</v>
      </c>
      <c r="AU281" s="16" t="s">
        <v>85</v>
      </c>
    </row>
    <row r="282" spans="2:65" s="12" customFormat="1">
      <c r="B282" s="148"/>
      <c r="D282" s="144" t="s">
        <v>141</v>
      </c>
      <c r="E282" s="149" t="s">
        <v>1</v>
      </c>
      <c r="F282" s="150" t="s">
        <v>861</v>
      </c>
      <c r="H282" s="149" t="s">
        <v>1</v>
      </c>
      <c r="I282" s="151"/>
      <c r="L282" s="148"/>
      <c r="M282" s="152"/>
      <c r="T282" s="153"/>
      <c r="AT282" s="149" t="s">
        <v>141</v>
      </c>
      <c r="AU282" s="149" t="s">
        <v>85</v>
      </c>
      <c r="AV282" s="12" t="s">
        <v>83</v>
      </c>
      <c r="AW282" s="12" t="s">
        <v>32</v>
      </c>
      <c r="AX282" s="12" t="s">
        <v>76</v>
      </c>
      <c r="AY282" s="149" t="s">
        <v>132</v>
      </c>
    </row>
    <row r="283" spans="2:65" s="13" customFormat="1">
      <c r="B283" s="154"/>
      <c r="D283" s="144" t="s">
        <v>141</v>
      </c>
      <c r="E283" s="155" t="s">
        <v>1</v>
      </c>
      <c r="F283" s="156" t="s">
        <v>862</v>
      </c>
      <c r="H283" s="157">
        <v>11.16</v>
      </c>
      <c r="I283" s="158"/>
      <c r="L283" s="154"/>
      <c r="M283" s="159"/>
      <c r="T283" s="160"/>
      <c r="AT283" s="155" t="s">
        <v>141</v>
      </c>
      <c r="AU283" s="155" t="s">
        <v>85</v>
      </c>
      <c r="AV283" s="13" t="s">
        <v>85</v>
      </c>
      <c r="AW283" s="13" t="s">
        <v>32</v>
      </c>
      <c r="AX283" s="13" t="s">
        <v>76</v>
      </c>
      <c r="AY283" s="155" t="s">
        <v>132</v>
      </c>
    </row>
    <row r="284" spans="2:65" s="12" customFormat="1">
      <c r="B284" s="148"/>
      <c r="D284" s="144" t="s">
        <v>141</v>
      </c>
      <c r="E284" s="149" t="s">
        <v>1</v>
      </c>
      <c r="F284" s="150" t="s">
        <v>863</v>
      </c>
      <c r="H284" s="149" t="s">
        <v>1</v>
      </c>
      <c r="I284" s="151"/>
      <c r="L284" s="148"/>
      <c r="M284" s="152"/>
      <c r="T284" s="153"/>
      <c r="AT284" s="149" t="s">
        <v>141</v>
      </c>
      <c r="AU284" s="149" t="s">
        <v>85</v>
      </c>
      <c r="AV284" s="12" t="s">
        <v>83</v>
      </c>
      <c r="AW284" s="12" t="s">
        <v>32</v>
      </c>
      <c r="AX284" s="12" t="s">
        <v>76</v>
      </c>
      <c r="AY284" s="149" t="s">
        <v>132</v>
      </c>
    </row>
    <row r="285" spans="2:65" s="13" customFormat="1">
      <c r="B285" s="154"/>
      <c r="D285" s="144" t="s">
        <v>141</v>
      </c>
      <c r="E285" s="155" t="s">
        <v>1</v>
      </c>
      <c r="F285" s="156" t="s">
        <v>864</v>
      </c>
      <c r="H285" s="157">
        <v>11.087999999999997</v>
      </c>
      <c r="I285" s="158"/>
      <c r="L285" s="154"/>
      <c r="M285" s="159"/>
      <c r="T285" s="160"/>
      <c r="AT285" s="155" t="s">
        <v>141</v>
      </c>
      <c r="AU285" s="155" t="s">
        <v>85</v>
      </c>
      <c r="AV285" s="13" t="s">
        <v>85</v>
      </c>
      <c r="AW285" s="13" t="s">
        <v>32</v>
      </c>
      <c r="AX285" s="13" t="s">
        <v>76</v>
      </c>
      <c r="AY285" s="155" t="s">
        <v>132</v>
      </c>
    </row>
    <row r="286" spans="2:65" s="14" customFormat="1">
      <c r="B286" s="161"/>
      <c r="D286" s="144" t="s">
        <v>141</v>
      </c>
      <c r="E286" s="162" t="s">
        <v>1</v>
      </c>
      <c r="F286" s="163" t="s">
        <v>144</v>
      </c>
      <c r="H286" s="164">
        <v>22.247999999999998</v>
      </c>
      <c r="I286" s="165"/>
      <c r="L286" s="161"/>
      <c r="M286" s="166"/>
      <c r="T286" s="167"/>
      <c r="AT286" s="162" t="s">
        <v>141</v>
      </c>
      <c r="AU286" s="162" t="s">
        <v>85</v>
      </c>
      <c r="AV286" s="14" t="s">
        <v>131</v>
      </c>
      <c r="AW286" s="14" t="s">
        <v>32</v>
      </c>
      <c r="AX286" s="14" t="s">
        <v>83</v>
      </c>
      <c r="AY286" s="162" t="s">
        <v>132</v>
      </c>
    </row>
    <row r="287" spans="2:65" s="1" customFormat="1" ht="37.950000000000003" customHeight="1">
      <c r="B287" s="31"/>
      <c r="C287" s="131" t="s">
        <v>308</v>
      </c>
      <c r="D287" s="131" t="s">
        <v>135</v>
      </c>
      <c r="E287" s="132" t="s">
        <v>865</v>
      </c>
      <c r="F287" s="133" t="s">
        <v>866</v>
      </c>
      <c r="G287" s="134" t="s">
        <v>191</v>
      </c>
      <c r="H287" s="135">
        <v>61.722999999999999</v>
      </c>
      <c r="I287" s="136"/>
      <c r="J287" s="137">
        <f>ROUND(I287*H287,2)</f>
        <v>0</v>
      </c>
      <c r="K287" s="133" t="s">
        <v>151</v>
      </c>
      <c r="L287" s="31"/>
      <c r="M287" s="138" t="s">
        <v>1</v>
      </c>
      <c r="N287" s="139" t="s">
        <v>41</v>
      </c>
      <c r="P287" s="140">
        <f>O287*H287</f>
        <v>0</v>
      </c>
      <c r="Q287" s="140">
        <v>0.54959999999999987</v>
      </c>
      <c r="R287" s="140">
        <f>Q287*H287</f>
        <v>33.922960799999991</v>
      </c>
      <c r="S287" s="140">
        <v>0</v>
      </c>
      <c r="T287" s="141">
        <f>S287*H287</f>
        <v>0</v>
      </c>
      <c r="AR287" s="142" t="s">
        <v>131</v>
      </c>
      <c r="AT287" s="142" t="s">
        <v>135</v>
      </c>
      <c r="AU287" s="142" t="s">
        <v>85</v>
      </c>
      <c r="AY287" s="16" t="s">
        <v>132</v>
      </c>
      <c r="BE287" s="143">
        <f>IF(N287="základní",J287,0)</f>
        <v>0</v>
      </c>
      <c r="BF287" s="143">
        <f>IF(N287="snížená",J287,0)</f>
        <v>0</v>
      </c>
      <c r="BG287" s="143">
        <f>IF(N287="zákl. přenesená",J287,0)</f>
        <v>0</v>
      </c>
      <c r="BH287" s="143">
        <f>IF(N287="sníž. přenesená",J287,0)</f>
        <v>0</v>
      </c>
      <c r="BI287" s="143">
        <f>IF(N287="nulová",J287,0)</f>
        <v>0</v>
      </c>
      <c r="BJ287" s="16" t="s">
        <v>83</v>
      </c>
      <c r="BK287" s="143">
        <f>ROUND(I287*H287,2)</f>
        <v>0</v>
      </c>
      <c r="BL287" s="16" t="s">
        <v>131</v>
      </c>
      <c r="BM287" s="142" t="s">
        <v>867</v>
      </c>
    </row>
    <row r="288" spans="2:65" s="1" customFormat="1" ht="28.8">
      <c r="B288" s="31"/>
      <c r="D288" s="144" t="s">
        <v>140</v>
      </c>
      <c r="F288" s="145" t="s">
        <v>868</v>
      </c>
      <c r="I288" s="146"/>
      <c r="L288" s="31"/>
      <c r="M288" s="147"/>
      <c r="T288" s="55"/>
      <c r="AT288" s="16" t="s">
        <v>140</v>
      </c>
      <c r="AU288" s="16" t="s">
        <v>85</v>
      </c>
    </row>
    <row r="289" spans="2:65" s="12" customFormat="1" ht="20.399999999999999">
      <c r="B289" s="148"/>
      <c r="D289" s="144" t="s">
        <v>141</v>
      </c>
      <c r="E289" s="149" t="s">
        <v>1</v>
      </c>
      <c r="F289" s="150" t="s">
        <v>869</v>
      </c>
      <c r="H289" s="149" t="s">
        <v>1</v>
      </c>
      <c r="I289" s="151"/>
      <c r="L289" s="148"/>
      <c r="M289" s="152"/>
      <c r="T289" s="153"/>
      <c r="AT289" s="149" t="s">
        <v>141</v>
      </c>
      <c r="AU289" s="149" t="s">
        <v>85</v>
      </c>
      <c r="AV289" s="12" t="s">
        <v>83</v>
      </c>
      <c r="AW289" s="12" t="s">
        <v>32</v>
      </c>
      <c r="AX289" s="12" t="s">
        <v>76</v>
      </c>
      <c r="AY289" s="149" t="s">
        <v>132</v>
      </c>
    </row>
    <row r="290" spans="2:65" s="13" customFormat="1">
      <c r="B290" s="154"/>
      <c r="D290" s="144" t="s">
        <v>141</v>
      </c>
      <c r="E290" s="155" t="s">
        <v>1</v>
      </c>
      <c r="F290" s="156" t="s">
        <v>870</v>
      </c>
      <c r="H290" s="157">
        <v>3.7440000000000002</v>
      </c>
      <c r="I290" s="158"/>
      <c r="L290" s="154"/>
      <c r="M290" s="159"/>
      <c r="T290" s="160"/>
      <c r="AT290" s="155" t="s">
        <v>141</v>
      </c>
      <c r="AU290" s="155" t="s">
        <v>85</v>
      </c>
      <c r="AV290" s="13" t="s">
        <v>85</v>
      </c>
      <c r="AW290" s="13" t="s">
        <v>32</v>
      </c>
      <c r="AX290" s="13" t="s">
        <v>76</v>
      </c>
      <c r="AY290" s="155" t="s">
        <v>132</v>
      </c>
    </row>
    <row r="291" spans="2:65" s="13" customFormat="1">
      <c r="B291" s="154"/>
      <c r="D291" s="144" t="s">
        <v>141</v>
      </c>
      <c r="E291" s="155" t="s">
        <v>1</v>
      </c>
      <c r="F291" s="156" t="s">
        <v>871</v>
      </c>
      <c r="H291" s="157">
        <v>1.1479999999999999</v>
      </c>
      <c r="I291" s="158"/>
      <c r="L291" s="154"/>
      <c r="M291" s="159"/>
      <c r="T291" s="160"/>
      <c r="AT291" s="155" t="s">
        <v>141</v>
      </c>
      <c r="AU291" s="155" t="s">
        <v>85</v>
      </c>
      <c r="AV291" s="13" t="s">
        <v>85</v>
      </c>
      <c r="AW291" s="13" t="s">
        <v>32</v>
      </c>
      <c r="AX291" s="13" t="s">
        <v>76</v>
      </c>
      <c r="AY291" s="155" t="s">
        <v>132</v>
      </c>
    </row>
    <row r="292" spans="2:65" s="12" customFormat="1">
      <c r="B292" s="148"/>
      <c r="D292" s="144" t="s">
        <v>141</v>
      </c>
      <c r="E292" s="149" t="s">
        <v>1</v>
      </c>
      <c r="F292" s="150" t="s">
        <v>872</v>
      </c>
      <c r="H292" s="149" t="s">
        <v>1</v>
      </c>
      <c r="I292" s="151"/>
      <c r="L292" s="148"/>
      <c r="M292" s="152"/>
      <c r="T292" s="153"/>
      <c r="AT292" s="149" t="s">
        <v>141</v>
      </c>
      <c r="AU292" s="149" t="s">
        <v>85</v>
      </c>
      <c r="AV292" s="12" t="s">
        <v>83</v>
      </c>
      <c r="AW292" s="12" t="s">
        <v>32</v>
      </c>
      <c r="AX292" s="12" t="s">
        <v>76</v>
      </c>
      <c r="AY292" s="149" t="s">
        <v>132</v>
      </c>
    </row>
    <row r="293" spans="2:65" s="13" customFormat="1">
      <c r="B293" s="154"/>
      <c r="D293" s="144" t="s">
        <v>141</v>
      </c>
      <c r="E293" s="155" t="s">
        <v>1</v>
      </c>
      <c r="F293" s="156" t="s">
        <v>873</v>
      </c>
      <c r="H293" s="157">
        <v>56.831000000000003</v>
      </c>
      <c r="I293" s="158"/>
      <c r="L293" s="154"/>
      <c r="M293" s="159"/>
      <c r="T293" s="160"/>
      <c r="AT293" s="155" t="s">
        <v>141</v>
      </c>
      <c r="AU293" s="155" t="s">
        <v>85</v>
      </c>
      <c r="AV293" s="13" t="s">
        <v>85</v>
      </c>
      <c r="AW293" s="13" t="s">
        <v>32</v>
      </c>
      <c r="AX293" s="13" t="s">
        <v>76</v>
      </c>
      <c r="AY293" s="155" t="s">
        <v>132</v>
      </c>
    </row>
    <row r="294" spans="2:65" s="14" customFormat="1">
      <c r="B294" s="161"/>
      <c r="D294" s="144" t="s">
        <v>141</v>
      </c>
      <c r="E294" s="162" t="s">
        <v>1</v>
      </c>
      <c r="F294" s="163" t="s">
        <v>144</v>
      </c>
      <c r="H294" s="164">
        <v>61.723000000000006</v>
      </c>
      <c r="I294" s="165"/>
      <c r="L294" s="161"/>
      <c r="M294" s="166"/>
      <c r="T294" s="167"/>
      <c r="AT294" s="162" t="s">
        <v>141</v>
      </c>
      <c r="AU294" s="162" t="s">
        <v>85</v>
      </c>
      <c r="AV294" s="14" t="s">
        <v>131</v>
      </c>
      <c r="AW294" s="14" t="s">
        <v>32</v>
      </c>
      <c r="AX294" s="14" t="s">
        <v>83</v>
      </c>
      <c r="AY294" s="162" t="s">
        <v>132</v>
      </c>
    </row>
    <row r="295" spans="2:65" s="1" customFormat="1" ht="24.15" customHeight="1">
      <c r="B295" s="31"/>
      <c r="C295" s="131" t="s">
        <v>314</v>
      </c>
      <c r="D295" s="131" t="s">
        <v>135</v>
      </c>
      <c r="E295" s="132" t="s">
        <v>874</v>
      </c>
      <c r="F295" s="133" t="s">
        <v>875</v>
      </c>
      <c r="G295" s="134" t="s">
        <v>150</v>
      </c>
      <c r="H295" s="135">
        <v>2.6110000000000002</v>
      </c>
      <c r="I295" s="136"/>
      <c r="J295" s="137">
        <f>ROUND(I295*H295,2)</f>
        <v>0</v>
      </c>
      <c r="K295" s="133" t="s">
        <v>151</v>
      </c>
      <c r="L295" s="31"/>
      <c r="M295" s="138" t="s">
        <v>1</v>
      </c>
      <c r="N295" s="139" t="s">
        <v>41</v>
      </c>
      <c r="P295" s="140">
        <f>O295*H295</f>
        <v>0</v>
      </c>
      <c r="Q295" s="140">
        <v>1.7863599999999997</v>
      </c>
      <c r="R295" s="140">
        <f>Q295*H295</f>
        <v>4.6641859599999993</v>
      </c>
      <c r="S295" s="140">
        <v>0</v>
      </c>
      <c r="T295" s="141">
        <f>S295*H295</f>
        <v>0</v>
      </c>
      <c r="AR295" s="142" t="s">
        <v>131</v>
      </c>
      <c r="AT295" s="142" t="s">
        <v>135</v>
      </c>
      <c r="AU295" s="142" t="s">
        <v>85</v>
      </c>
      <c r="AY295" s="16" t="s">
        <v>132</v>
      </c>
      <c r="BE295" s="143">
        <f>IF(N295="základní",J295,0)</f>
        <v>0</v>
      </c>
      <c r="BF295" s="143">
        <f>IF(N295="snížená",J295,0)</f>
        <v>0</v>
      </c>
      <c r="BG295" s="143">
        <f>IF(N295="zákl. přenesená",J295,0)</f>
        <v>0</v>
      </c>
      <c r="BH295" s="143">
        <f>IF(N295="sníž. přenesená",J295,0)</f>
        <v>0</v>
      </c>
      <c r="BI295" s="143">
        <f>IF(N295="nulová",J295,0)</f>
        <v>0</v>
      </c>
      <c r="BJ295" s="16" t="s">
        <v>83</v>
      </c>
      <c r="BK295" s="143">
        <f>ROUND(I295*H295,2)</f>
        <v>0</v>
      </c>
      <c r="BL295" s="16" t="s">
        <v>131</v>
      </c>
      <c r="BM295" s="142" t="s">
        <v>876</v>
      </c>
    </row>
    <row r="296" spans="2:65" s="1" customFormat="1" ht="19.2">
      <c r="B296" s="31"/>
      <c r="D296" s="144" t="s">
        <v>140</v>
      </c>
      <c r="F296" s="145" t="s">
        <v>877</v>
      </c>
      <c r="I296" s="146"/>
      <c r="L296" s="31"/>
      <c r="M296" s="147"/>
      <c r="T296" s="55"/>
      <c r="AT296" s="16" t="s">
        <v>140</v>
      </c>
      <c r="AU296" s="16" t="s">
        <v>85</v>
      </c>
    </row>
    <row r="297" spans="2:65" s="12" customFormat="1">
      <c r="B297" s="148"/>
      <c r="D297" s="144" t="s">
        <v>141</v>
      </c>
      <c r="E297" s="149" t="s">
        <v>1</v>
      </c>
      <c r="F297" s="150" t="s">
        <v>878</v>
      </c>
      <c r="H297" s="149" t="s">
        <v>1</v>
      </c>
      <c r="I297" s="151"/>
      <c r="L297" s="148"/>
      <c r="M297" s="152"/>
      <c r="T297" s="153"/>
      <c r="AT297" s="149" t="s">
        <v>141</v>
      </c>
      <c r="AU297" s="149" t="s">
        <v>85</v>
      </c>
      <c r="AV297" s="12" t="s">
        <v>83</v>
      </c>
      <c r="AW297" s="12" t="s">
        <v>32</v>
      </c>
      <c r="AX297" s="12" t="s">
        <v>76</v>
      </c>
      <c r="AY297" s="149" t="s">
        <v>132</v>
      </c>
    </row>
    <row r="298" spans="2:65" s="13" customFormat="1" ht="20.399999999999999">
      <c r="B298" s="154"/>
      <c r="D298" s="144" t="s">
        <v>141</v>
      </c>
      <c r="E298" s="155" t="s">
        <v>1</v>
      </c>
      <c r="F298" s="156" t="s">
        <v>879</v>
      </c>
      <c r="H298" s="157">
        <v>2.5270000000000001</v>
      </c>
      <c r="I298" s="158"/>
      <c r="L298" s="154"/>
      <c r="M298" s="159"/>
      <c r="T298" s="160"/>
      <c r="AT298" s="155" t="s">
        <v>141</v>
      </c>
      <c r="AU298" s="155" t="s">
        <v>85</v>
      </c>
      <c r="AV298" s="13" t="s">
        <v>85</v>
      </c>
      <c r="AW298" s="13" t="s">
        <v>32</v>
      </c>
      <c r="AX298" s="13" t="s">
        <v>76</v>
      </c>
      <c r="AY298" s="155" t="s">
        <v>132</v>
      </c>
    </row>
    <row r="299" spans="2:65" s="13" customFormat="1">
      <c r="B299" s="154"/>
      <c r="D299" s="144" t="s">
        <v>141</v>
      </c>
      <c r="E299" s="155" t="s">
        <v>1</v>
      </c>
      <c r="F299" s="156" t="s">
        <v>880</v>
      </c>
      <c r="H299" s="157">
        <v>8.4000000000000005E-2</v>
      </c>
      <c r="I299" s="158"/>
      <c r="L299" s="154"/>
      <c r="M299" s="159"/>
      <c r="T299" s="160"/>
      <c r="AT299" s="155" t="s">
        <v>141</v>
      </c>
      <c r="AU299" s="155" t="s">
        <v>85</v>
      </c>
      <c r="AV299" s="13" t="s">
        <v>85</v>
      </c>
      <c r="AW299" s="13" t="s">
        <v>32</v>
      </c>
      <c r="AX299" s="13" t="s">
        <v>76</v>
      </c>
      <c r="AY299" s="155" t="s">
        <v>132</v>
      </c>
    </row>
    <row r="300" spans="2:65" s="14" customFormat="1">
      <c r="B300" s="161"/>
      <c r="D300" s="144" t="s">
        <v>141</v>
      </c>
      <c r="E300" s="162" t="s">
        <v>1</v>
      </c>
      <c r="F300" s="163" t="s">
        <v>144</v>
      </c>
      <c r="H300" s="164">
        <v>2.6110000000000002</v>
      </c>
      <c r="I300" s="165"/>
      <c r="L300" s="161"/>
      <c r="M300" s="166"/>
      <c r="T300" s="167"/>
      <c r="AT300" s="162" t="s">
        <v>141</v>
      </c>
      <c r="AU300" s="162" t="s">
        <v>85</v>
      </c>
      <c r="AV300" s="14" t="s">
        <v>131</v>
      </c>
      <c r="AW300" s="14" t="s">
        <v>32</v>
      </c>
      <c r="AX300" s="14" t="s">
        <v>83</v>
      </c>
      <c r="AY300" s="162" t="s">
        <v>132</v>
      </c>
    </row>
    <row r="301" spans="2:65" s="1" customFormat="1" ht="24.15" customHeight="1">
      <c r="B301" s="31"/>
      <c r="C301" s="131" t="s">
        <v>319</v>
      </c>
      <c r="D301" s="131" t="s">
        <v>135</v>
      </c>
      <c r="E301" s="132" t="s">
        <v>881</v>
      </c>
      <c r="F301" s="133" t="s">
        <v>882</v>
      </c>
      <c r="G301" s="134" t="s">
        <v>191</v>
      </c>
      <c r="H301" s="135">
        <v>297.649</v>
      </c>
      <c r="I301" s="136"/>
      <c r="J301" s="137">
        <f>ROUND(I301*H301,2)</f>
        <v>0</v>
      </c>
      <c r="K301" s="133" t="s">
        <v>151</v>
      </c>
      <c r="L301" s="31"/>
      <c r="M301" s="138" t="s">
        <v>1</v>
      </c>
      <c r="N301" s="139" t="s">
        <v>41</v>
      </c>
      <c r="P301" s="140">
        <f>O301*H301</f>
        <v>0</v>
      </c>
      <c r="Q301" s="140">
        <v>0.26878000000000002</v>
      </c>
      <c r="R301" s="140">
        <f>Q301*H301</f>
        <v>80.002098220000008</v>
      </c>
      <c r="S301" s="140">
        <v>0</v>
      </c>
      <c r="T301" s="141">
        <f>S301*H301</f>
        <v>0</v>
      </c>
      <c r="AR301" s="142" t="s">
        <v>131</v>
      </c>
      <c r="AT301" s="142" t="s">
        <v>135</v>
      </c>
      <c r="AU301" s="142" t="s">
        <v>85</v>
      </c>
      <c r="AY301" s="16" t="s">
        <v>132</v>
      </c>
      <c r="BE301" s="143">
        <f>IF(N301="základní",J301,0)</f>
        <v>0</v>
      </c>
      <c r="BF301" s="143">
        <f>IF(N301="snížená",J301,0)</f>
        <v>0</v>
      </c>
      <c r="BG301" s="143">
        <f>IF(N301="zákl. přenesená",J301,0)</f>
        <v>0</v>
      </c>
      <c r="BH301" s="143">
        <f>IF(N301="sníž. přenesená",J301,0)</f>
        <v>0</v>
      </c>
      <c r="BI301" s="143">
        <f>IF(N301="nulová",J301,0)</f>
        <v>0</v>
      </c>
      <c r="BJ301" s="16" t="s">
        <v>83</v>
      </c>
      <c r="BK301" s="143">
        <f>ROUND(I301*H301,2)</f>
        <v>0</v>
      </c>
      <c r="BL301" s="16" t="s">
        <v>131</v>
      </c>
      <c r="BM301" s="142" t="s">
        <v>883</v>
      </c>
    </row>
    <row r="302" spans="2:65" s="1" customFormat="1" ht="28.8">
      <c r="B302" s="31"/>
      <c r="D302" s="144" t="s">
        <v>140</v>
      </c>
      <c r="F302" s="145" t="s">
        <v>884</v>
      </c>
      <c r="I302" s="146"/>
      <c r="L302" s="31"/>
      <c r="M302" s="147"/>
      <c r="T302" s="55"/>
      <c r="AT302" s="16" t="s">
        <v>140</v>
      </c>
      <c r="AU302" s="16" t="s">
        <v>85</v>
      </c>
    </row>
    <row r="303" spans="2:65" s="12" customFormat="1">
      <c r="B303" s="148"/>
      <c r="D303" s="144" t="s">
        <v>141</v>
      </c>
      <c r="E303" s="149" t="s">
        <v>1</v>
      </c>
      <c r="F303" s="150" t="s">
        <v>885</v>
      </c>
      <c r="H303" s="149" t="s">
        <v>1</v>
      </c>
      <c r="I303" s="151"/>
      <c r="L303" s="148"/>
      <c r="M303" s="152"/>
      <c r="T303" s="153"/>
      <c r="AT303" s="149" t="s">
        <v>141</v>
      </c>
      <c r="AU303" s="149" t="s">
        <v>85</v>
      </c>
      <c r="AV303" s="12" t="s">
        <v>83</v>
      </c>
      <c r="AW303" s="12" t="s">
        <v>32</v>
      </c>
      <c r="AX303" s="12" t="s">
        <v>76</v>
      </c>
      <c r="AY303" s="149" t="s">
        <v>132</v>
      </c>
    </row>
    <row r="304" spans="2:65" s="13" customFormat="1">
      <c r="B304" s="154"/>
      <c r="D304" s="144" t="s">
        <v>141</v>
      </c>
      <c r="E304" s="155" t="s">
        <v>1</v>
      </c>
      <c r="F304" s="156" t="s">
        <v>886</v>
      </c>
      <c r="H304" s="157">
        <v>27.974</v>
      </c>
      <c r="I304" s="158"/>
      <c r="L304" s="154"/>
      <c r="M304" s="159"/>
      <c r="T304" s="160"/>
      <c r="AT304" s="155" t="s">
        <v>141</v>
      </c>
      <c r="AU304" s="155" t="s">
        <v>85</v>
      </c>
      <c r="AV304" s="13" t="s">
        <v>85</v>
      </c>
      <c r="AW304" s="13" t="s">
        <v>32</v>
      </c>
      <c r="AX304" s="13" t="s">
        <v>76</v>
      </c>
      <c r="AY304" s="155" t="s">
        <v>132</v>
      </c>
    </row>
    <row r="305" spans="2:65" s="12" customFormat="1">
      <c r="B305" s="148"/>
      <c r="D305" s="144" t="s">
        <v>141</v>
      </c>
      <c r="E305" s="149" t="s">
        <v>1</v>
      </c>
      <c r="F305" s="150" t="s">
        <v>887</v>
      </c>
      <c r="H305" s="149" t="s">
        <v>1</v>
      </c>
      <c r="I305" s="151"/>
      <c r="L305" s="148"/>
      <c r="M305" s="152"/>
      <c r="T305" s="153"/>
      <c r="AT305" s="149" t="s">
        <v>141</v>
      </c>
      <c r="AU305" s="149" t="s">
        <v>85</v>
      </c>
      <c r="AV305" s="12" t="s">
        <v>83</v>
      </c>
      <c r="AW305" s="12" t="s">
        <v>32</v>
      </c>
      <c r="AX305" s="12" t="s">
        <v>76</v>
      </c>
      <c r="AY305" s="149" t="s">
        <v>132</v>
      </c>
    </row>
    <row r="306" spans="2:65" s="13" customFormat="1" ht="20.399999999999999">
      <c r="B306" s="154"/>
      <c r="D306" s="144" t="s">
        <v>141</v>
      </c>
      <c r="E306" s="155" t="s">
        <v>1</v>
      </c>
      <c r="F306" s="156" t="s">
        <v>888</v>
      </c>
      <c r="H306" s="157">
        <v>183.18299999999999</v>
      </c>
      <c r="I306" s="158"/>
      <c r="L306" s="154"/>
      <c r="M306" s="159"/>
      <c r="T306" s="160"/>
      <c r="AT306" s="155" t="s">
        <v>141</v>
      </c>
      <c r="AU306" s="155" t="s">
        <v>85</v>
      </c>
      <c r="AV306" s="13" t="s">
        <v>85</v>
      </c>
      <c r="AW306" s="13" t="s">
        <v>32</v>
      </c>
      <c r="AX306" s="13" t="s">
        <v>76</v>
      </c>
      <c r="AY306" s="155" t="s">
        <v>132</v>
      </c>
    </row>
    <row r="307" spans="2:65" s="12" customFormat="1">
      <c r="B307" s="148"/>
      <c r="D307" s="144" t="s">
        <v>141</v>
      </c>
      <c r="E307" s="149" t="s">
        <v>1</v>
      </c>
      <c r="F307" s="150" t="s">
        <v>329</v>
      </c>
      <c r="H307" s="149" t="s">
        <v>1</v>
      </c>
      <c r="I307" s="151"/>
      <c r="L307" s="148"/>
      <c r="M307" s="152"/>
      <c r="T307" s="153"/>
      <c r="AT307" s="149" t="s">
        <v>141</v>
      </c>
      <c r="AU307" s="149" t="s">
        <v>85</v>
      </c>
      <c r="AV307" s="12" t="s">
        <v>83</v>
      </c>
      <c r="AW307" s="12" t="s">
        <v>32</v>
      </c>
      <c r="AX307" s="12" t="s">
        <v>76</v>
      </c>
      <c r="AY307" s="149" t="s">
        <v>132</v>
      </c>
    </row>
    <row r="308" spans="2:65" s="13" customFormat="1">
      <c r="B308" s="154"/>
      <c r="D308" s="144" t="s">
        <v>141</v>
      </c>
      <c r="E308" s="155" t="s">
        <v>1</v>
      </c>
      <c r="F308" s="156" t="s">
        <v>889</v>
      </c>
      <c r="H308" s="157">
        <v>86.492000000000004</v>
      </c>
      <c r="I308" s="158"/>
      <c r="L308" s="154"/>
      <c r="M308" s="159"/>
      <c r="T308" s="160"/>
      <c r="AT308" s="155" t="s">
        <v>141</v>
      </c>
      <c r="AU308" s="155" t="s">
        <v>85</v>
      </c>
      <c r="AV308" s="13" t="s">
        <v>85</v>
      </c>
      <c r="AW308" s="13" t="s">
        <v>32</v>
      </c>
      <c r="AX308" s="13" t="s">
        <v>76</v>
      </c>
      <c r="AY308" s="155" t="s">
        <v>132</v>
      </c>
    </row>
    <row r="309" spans="2:65" s="14" customFormat="1">
      <c r="B309" s="161"/>
      <c r="D309" s="144" t="s">
        <v>141</v>
      </c>
      <c r="E309" s="162" t="s">
        <v>1</v>
      </c>
      <c r="F309" s="163" t="s">
        <v>144</v>
      </c>
      <c r="H309" s="164">
        <v>297.649</v>
      </c>
      <c r="I309" s="165"/>
      <c r="L309" s="161"/>
      <c r="M309" s="166"/>
      <c r="T309" s="167"/>
      <c r="AT309" s="162" t="s">
        <v>141</v>
      </c>
      <c r="AU309" s="162" t="s">
        <v>85</v>
      </c>
      <c r="AV309" s="14" t="s">
        <v>131</v>
      </c>
      <c r="AW309" s="14" t="s">
        <v>32</v>
      </c>
      <c r="AX309" s="14" t="s">
        <v>83</v>
      </c>
      <c r="AY309" s="162" t="s">
        <v>132</v>
      </c>
    </row>
    <row r="310" spans="2:65" s="1" customFormat="1" ht="37.950000000000003" customHeight="1">
      <c r="B310" s="31"/>
      <c r="C310" s="131" t="s">
        <v>331</v>
      </c>
      <c r="D310" s="131" t="s">
        <v>135</v>
      </c>
      <c r="E310" s="132" t="s">
        <v>890</v>
      </c>
      <c r="F310" s="133" t="s">
        <v>891</v>
      </c>
      <c r="G310" s="134" t="s">
        <v>503</v>
      </c>
      <c r="H310" s="135">
        <v>30.08</v>
      </c>
      <c r="I310" s="136"/>
      <c r="J310" s="137">
        <f>ROUND(I310*H310,2)</f>
        <v>0</v>
      </c>
      <c r="K310" s="133" t="s">
        <v>151</v>
      </c>
      <c r="L310" s="31"/>
      <c r="M310" s="138" t="s">
        <v>1</v>
      </c>
      <c r="N310" s="139" t="s">
        <v>41</v>
      </c>
      <c r="P310" s="140">
        <f>O310*H310</f>
        <v>0</v>
      </c>
      <c r="Q310" s="140">
        <v>6.6919999999999993E-2</v>
      </c>
      <c r="R310" s="140">
        <f>Q310*H310</f>
        <v>2.0129535999999999</v>
      </c>
      <c r="S310" s="140">
        <v>0</v>
      </c>
      <c r="T310" s="141">
        <f>S310*H310</f>
        <v>0</v>
      </c>
      <c r="AR310" s="142" t="s">
        <v>131</v>
      </c>
      <c r="AT310" s="142" t="s">
        <v>135</v>
      </c>
      <c r="AU310" s="142" t="s">
        <v>85</v>
      </c>
      <c r="AY310" s="16" t="s">
        <v>132</v>
      </c>
      <c r="BE310" s="143">
        <f>IF(N310="základní",J310,0)</f>
        <v>0</v>
      </c>
      <c r="BF310" s="143">
        <f>IF(N310="snížená",J310,0)</f>
        <v>0</v>
      </c>
      <c r="BG310" s="143">
        <f>IF(N310="zákl. přenesená",J310,0)</f>
        <v>0</v>
      </c>
      <c r="BH310" s="143">
        <f>IF(N310="sníž. přenesená",J310,0)</f>
        <v>0</v>
      </c>
      <c r="BI310" s="143">
        <f>IF(N310="nulová",J310,0)</f>
        <v>0</v>
      </c>
      <c r="BJ310" s="16" t="s">
        <v>83</v>
      </c>
      <c r="BK310" s="143">
        <f>ROUND(I310*H310,2)</f>
        <v>0</v>
      </c>
      <c r="BL310" s="16" t="s">
        <v>131</v>
      </c>
      <c r="BM310" s="142" t="s">
        <v>892</v>
      </c>
    </row>
    <row r="311" spans="2:65" s="1" customFormat="1" ht="19.2">
      <c r="B311" s="31"/>
      <c r="D311" s="144" t="s">
        <v>140</v>
      </c>
      <c r="F311" s="145" t="s">
        <v>893</v>
      </c>
      <c r="I311" s="146"/>
      <c r="L311" s="31"/>
      <c r="M311" s="147"/>
      <c r="T311" s="55"/>
      <c r="AT311" s="16" t="s">
        <v>140</v>
      </c>
      <c r="AU311" s="16" t="s">
        <v>85</v>
      </c>
    </row>
    <row r="312" spans="2:65" s="13" customFormat="1">
      <c r="B312" s="154"/>
      <c r="D312" s="144" t="s">
        <v>141</v>
      </c>
      <c r="E312" s="155" t="s">
        <v>1</v>
      </c>
      <c r="F312" s="156" t="s">
        <v>894</v>
      </c>
      <c r="H312" s="157">
        <v>30.08</v>
      </c>
      <c r="I312" s="158"/>
      <c r="L312" s="154"/>
      <c r="M312" s="159"/>
      <c r="T312" s="160"/>
      <c r="AT312" s="155" t="s">
        <v>141</v>
      </c>
      <c r="AU312" s="155" t="s">
        <v>85</v>
      </c>
      <c r="AV312" s="13" t="s">
        <v>85</v>
      </c>
      <c r="AW312" s="13" t="s">
        <v>32</v>
      </c>
      <c r="AX312" s="13" t="s">
        <v>76</v>
      </c>
      <c r="AY312" s="155" t="s">
        <v>132</v>
      </c>
    </row>
    <row r="313" spans="2:65" s="14" customFormat="1">
      <c r="B313" s="161"/>
      <c r="D313" s="144" t="s">
        <v>141</v>
      </c>
      <c r="E313" s="162" t="s">
        <v>1</v>
      </c>
      <c r="F313" s="163" t="s">
        <v>144</v>
      </c>
      <c r="H313" s="164">
        <v>30.08</v>
      </c>
      <c r="I313" s="165"/>
      <c r="L313" s="161"/>
      <c r="M313" s="166"/>
      <c r="T313" s="167"/>
      <c r="AT313" s="162" t="s">
        <v>141</v>
      </c>
      <c r="AU313" s="162" t="s">
        <v>85</v>
      </c>
      <c r="AV313" s="14" t="s">
        <v>131</v>
      </c>
      <c r="AW313" s="14" t="s">
        <v>32</v>
      </c>
      <c r="AX313" s="14" t="s">
        <v>83</v>
      </c>
      <c r="AY313" s="162" t="s">
        <v>132</v>
      </c>
    </row>
    <row r="314" spans="2:65" s="1" customFormat="1" ht="16.5" customHeight="1">
      <c r="B314" s="31"/>
      <c r="C314" s="131" t="s">
        <v>338</v>
      </c>
      <c r="D314" s="131" t="s">
        <v>135</v>
      </c>
      <c r="E314" s="132" t="s">
        <v>895</v>
      </c>
      <c r="F314" s="133" t="s">
        <v>896</v>
      </c>
      <c r="G314" s="134" t="s">
        <v>171</v>
      </c>
      <c r="H314" s="135">
        <v>2.2519999999999998</v>
      </c>
      <c r="I314" s="136"/>
      <c r="J314" s="137">
        <f>ROUND(I314*H314,2)</f>
        <v>0</v>
      </c>
      <c r="K314" s="133" t="s">
        <v>151</v>
      </c>
      <c r="L314" s="31"/>
      <c r="M314" s="138" t="s">
        <v>1</v>
      </c>
      <c r="N314" s="139" t="s">
        <v>41</v>
      </c>
      <c r="P314" s="140">
        <f>O314*H314</f>
        <v>0</v>
      </c>
      <c r="Q314" s="140">
        <v>1.04922</v>
      </c>
      <c r="R314" s="140">
        <f>Q314*H314</f>
        <v>2.3628434399999998</v>
      </c>
      <c r="S314" s="140">
        <v>0</v>
      </c>
      <c r="T314" s="141">
        <f>S314*H314</f>
        <v>0</v>
      </c>
      <c r="AR314" s="142" t="s">
        <v>131</v>
      </c>
      <c r="AT314" s="142" t="s">
        <v>135</v>
      </c>
      <c r="AU314" s="142" t="s">
        <v>85</v>
      </c>
      <c r="AY314" s="16" t="s">
        <v>132</v>
      </c>
      <c r="BE314" s="143">
        <f>IF(N314="základní",J314,0)</f>
        <v>0</v>
      </c>
      <c r="BF314" s="143">
        <f>IF(N314="snížená",J314,0)</f>
        <v>0</v>
      </c>
      <c r="BG314" s="143">
        <f>IF(N314="zákl. přenesená",J314,0)</f>
        <v>0</v>
      </c>
      <c r="BH314" s="143">
        <f>IF(N314="sníž. přenesená",J314,0)</f>
        <v>0</v>
      </c>
      <c r="BI314" s="143">
        <f>IF(N314="nulová",J314,0)</f>
        <v>0</v>
      </c>
      <c r="BJ314" s="16" t="s">
        <v>83</v>
      </c>
      <c r="BK314" s="143">
        <f>ROUND(I314*H314,2)</f>
        <v>0</v>
      </c>
      <c r="BL314" s="16" t="s">
        <v>131</v>
      </c>
      <c r="BM314" s="142" t="s">
        <v>897</v>
      </c>
    </row>
    <row r="315" spans="2:65" s="1" customFormat="1" ht="28.8">
      <c r="B315" s="31"/>
      <c r="D315" s="144" t="s">
        <v>140</v>
      </c>
      <c r="F315" s="145" t="s">
        <v>898</v>
      </c>
      <c r="I315" s="146"/>
      <c r="L315" s="31"/>
      <c r="M315" s="147"/>
      <c r="T315" s="55"/>
      <c r="AT315" s="16" t="s">
        <v>140</v>
      </c>
      <c r="AU315" s="16" t="s">
        <v>85</v>
      </c>
    </row>
    <row r="316" spans="2:65" s="12" customFormat="1">
      <c r="B316" s="148"/>
      <c r="D316" s="144" t="s">
        <v>141</v>
      </c>
      <c r="E316" s="149" t="s">
        <v>1</v>
      </c>
      <c r="F316" s="150" t="s">
        <v>206</v>
      </c>
      <c r="H316" s="149" t="s">
        <v>1</v>
      </c>
      <c r="I316" s="151"/>
      <c r="L316" s="148"/>
      <c r="M316" s="152"/>
      <c r="T316" s="153"/>
      <c r="AT316" s="149" t="s">
        <v>141</v>
      </c>
      <c r="AU316" s="149" t="s">
        <v>85</v>
      </c>
      <c r="AV316" s="12" t="s">
        <v>83</v>
      </c>
      <c r="AW316" s="12" t="s">
        <v>32</v>
      </c>
      <c r="AX316" s="12" t="s">
        <v>76</v>
      </c>
      <c r="AY316" s="149" t="s">
        <v>132</v>
      </c>
    </row>
    <row r="317" spans="2:65" s="13" customFormat="1">
      <c r="B317" s="154"/>
      <c r="D317" s="144" t="s">
        <v>141</v>
      </c>
      <c r="E317" s="155" t="s">
        <v>1</v>
      </c>
      <c r="F317" s="156" t="s">
        <v>899</v>
      </c>
      <c r="H317" s="157">
        <v>0.4</v>
      </c>
      <c r="I317" s="158"/>
      <c r="L317" s="154"/>
      <c r="M317" s="159"/>
      <c r="T317" s="160"/>
      <c r="AT317" s="155" t="s">
        <v>141</v>
      </c>
      <c r="AU317" s="155" t="s">
        <v>85</v>
      </c>
      <c r="AV317" s="13" t="s">
        <v>85</v>
      </c>
      <c r="AW317" s="13" t="s">
        <v>32</v>
      </c>
      <c r="AX317" s="13" t="s">
        <v>76</v>
      </c>
      <c r="AY317" s="155" t="s">
        <v>132</v>
      </c>
    </row>
    <row r="318" spans="2:65" s="13" customFormat="1">
      <c r="B318" s="154"/>
      <c r="D318" s="144" t="s">
        <v>141</v>
      </c>
      <c r="E318" s="155" t="s">
        <v>1</v>
      </c>
      <c r="F318" s="156" t="s">
        <v>900</v>
      </c>
      <c r="H318" s="157">
        <v>1.8520000000000001</v>
      </c>
      <c r="I318" s="158"/>
      <c r="L318" s="154"/>
      <c r="M318" s="159"/>
      <c r="T318" s="160"/>
      <c r="AT318" s="155" t="s">
        <v>141</v>
      </c>
      <c r="AU318" s="155" t="s">
        <v>85</v>
      </c>
      <c r="AV318" s="13" t="s">
        <v>85</v>
      </c>
      <c r="AW318" s="13" t="s">
        <v>32</v>
      </c>
      <c r="AX318" s="13" t="s">
        <v>76</v>
      </c>
      <c r="AY318" s="155" t="s">
        <v>132</v>
      </c>
    </row>
    <row r="319" spans="2:65" s="14" customFormat="1">
      <c r="B319" s="161"/>
      <c r="D319" s="144" t="s">
        <v>141</v>
      </c>
      <c r="E319" s="162" t="s">
        <v>1</v>
      </c>
      <c r="F319" s="163" t="s">
        <v>144</v>
      </c>
      <c r="H319" s="164">
        <v>2.2520000000000002</v>
      </c>
      <c r="I319" s="165"/>
      <c r="L319" s="161"/>
      <c r="M319" s="166"/>
      <c r="T319" s="167"/>
      <c r="AT319" s="162" t="s">
        <v>141</v>
      </c>
      <c r="AU319" s="162" t="s">
        <v>85</v>
      </c>
      <c r="AV319" s="14" t="s">
        <v>131</v>
      </c>
      <c r="AW319" s="14" t="s">
        <v>32</v>
      </c>
      <c r="AX319" s="14" t="s">
        <v>83</v>
      </c>
      <c r="AY319" s="162" t="s">
        <v>132</v>
      </c>
    </row>
    <row r="320" spans="2:65" s="1" customFormat="1" ht="21.75" customHeight="1">
      <c r="B320" s="31"/>
      <c r="C320" s="131" t="s">
        <v>344</v>
      </c>
      <c r="D320" s="131" t="s">
        <v>135</v>
      </c>
      <c r="E320" s="132" t="s">
        <v>901</v>
      </c>
      <c r="F320" s="133" t="s">
        <v>902</v>
      </c>
      <c r="G320" s="134" t="s">
        <v>520</v>
      </c>
      <c r="H320" s="135">
        <v>2</v>
      </c>
      <c r="I320" s="136"/>
      <c r="J320" s="137">
        <f>ROUND(I320*H320,2)</f>
        <v>0</v>
      </c>
      <c r="K320" s="133" t="s">
        <v>151</v>
      </c>
      <c r="L320" s="31"/>
      <c r="M320" s="138" t="s">
        <v>1</v>
      </c>
      <c r="N320" s="139" t="s">
        <v>41</v>
      </c>
      <c r="P320" s="140">
        <f>O320*H320</f>
        <v>0</v>
      </c>
      <c r="Q320" s="140">
        <v>2.2780000000000002E-2</v>
      </c>
      <c r="R320" s="140">
        <f>Q320*H320</f>
        <v>4.5560000000000003E-2</v>
      </c>
      <c r="S320" s="140">
        <v>0</v>
      </c>
      <c r="T320" s="141">
        <f>S320*H320</f>
        <v>0</v>
      </c>
      <c r="AR320" s="142" t="s">
        <v>131</v>
      </c>
      <c r="AT320" s="142" t="s">
        <v>135</v>
      </c>
      <c r="AU320" s="142" t="s">
        <v>85</v>
      </c>
      <c r="AY320" s="16" t="s">
        <v>132</v>
      </c>
      <c r="BE320" s="143">
        <f>IF(N320="základní",J320,0)</f>
        <v>0</v>
      </c>
      <c r="BF320" s="143">
        <f>IF(N320="snížená",J320,0)</f>
        <v>0</v>
      </c>
      <c r="BG320" s="143">
        <f>IF(N320="zákl. přenesená",J320,0)</f>
        <v>0</v>
      </c>
      <c r="BH320" s="143">
        <f>IF(N320="sníž. přenesená",J320,0)</f>
        <v>0</v>
      </c>
      <c r="BI320" s="143">
        <f>IF(N320="nulová",J320,0)</f>
        <v>0</v>
      </c>
      <c r="BJ320" s="16" t="s">
        <v>83</v>
      </c>
      <c r="BK320" s="143">
        <f>ROUND(I320*H320,2)</f>
        <v>0</v>
      </c>
      <c r="BL320" s="16" t="s">
        <v>131</v>
      </c>
      <c r="BM320" s="142" t="s">
        <v>903</v>
      </c>
    </row>
    <row r="321" spans="2:65" s="1" customFormat="1" ht="19.2">
      <c r="B321" s="31"/>
      <c r="D321" s="144" t="s">
        <v>140</v>
      </c>
      <c r="F321" s="145" t="s">
        <v>904</v>
      </c>
      <c r="I321" s="146"/>
      <c r="L321" s="31"/>
      <c r="M321" s="147"/>
      <c r="T321" s="55"/>
      <c r="AT321" s="16" t="s">
        <v>140</v>
      </c>
      <c r="AU321" s="16" t="s">
        <v>85</v>
      </c>
    </row>
    <row r="322" spans="2:65" s="12" customFormat="1">
      <c r="B322" s="148"/>
      <c r="D322" s="144" t="s">
        <v>141</v>
      </c>
      <c r="E322" s="149" t="s">
        <v>1</v>
      </c>
      <c r="F322" s="150" t="s">
        <v>905</v>
      </c>
      <c r="H322" s="149" t="s">
        <v>1</v>
      </c>
      <c r="I322" s="151"/>
      <c r="L322" s="148"/>
      <c r="M322" s="152"/>
      <c r="T322" s="153"/>
      <c r="AT322" s="149" t="s">
        <v>141</v>
      </c>
      <c r="AU322" s="149" t="s">
        <v>85</v>
      </c>
      <c r="AV322" s="12" t="s">
        <v>83</v>
      </c>
      <c r="AW322" s="12" t="s">
        <v>32</v>
      </c>
      <c r="AX322" s="12" t="s">
        <v>76</v>
      </c>
      <c r="AY322" s="149" t="s">
        <v>132</v>
      </c>
    </row>
    <row r="323" spans="2:65" s="13" customFormat="1">
      <c r="B323" s="154"/>
      <c r="D323" s="144" t="s">
        <v>141</v>
      </c>
      <c r="E323" s="155" t="s">
        <v>1</v>
      </c>
      <c r="F323" s="156" t="s">
        <v>906</v>
      </c>
      <c r="H323" s="157">
        <v>2</v>
      </c>
      <c r="I323" s="158"/>
      <c r="L323" s="154"/>
      <c r="M323" s="159"/>
      <c r="T323" s="160"/>
      <c r="AT323" s="155" t="s">
        <v>141</v>
      </c>
      <c r="AU323" s="155" t="s">
        <v>85</v>
      </c>
      <c r="AV323" s="13" t="s">
        <v>85</v>
      </c>
      <c r="AW323" s="13" t="s">
        <v>32</v>
      </c>
      <c r="AX323" s="13" t="s">
        <v>76</v>
      </c>
      <c r="AY323" s="155" t="s">
        <v>132</v>
      </c>
    </row>
    <row r="324" spans="2:65" s="14" customFormat="1">
      <c r="B324" s="161"/>
      <c r="D324" s="144" t="s">
        <v>141</v>
      </c>
      <c r="E324" s="162" t="s">
        <v>1</v>
      </c>
      <c r="F324" s="163" t="s">
        <v>144</v>
      </c>
      <c r="H324" s="164">
        <v>2</v>
      </c>
      <c r="I324" s="165"/>
      <c r="L324" s="161"/>
      <c r="M324" s="166"/>
      <c r="T324" s="167"/>
      <c r="AT324" s="162" t="s">
        <v>141</v>
      </c>
      <c r="AU324" s="162" t="s">
        <v>85</v>
      </c>
      <c r="AV324" s="14" t="s">
        <v>131</v>
      </c>
      <c r="AW324" s="14" t="s">
        <v>32</v>
      </c>
      <c r="AX324" s="14" t="s">
        <v>83</v>
      </c>
      <c r="AY324" s="162" t="s">
        <v>132</v>
      </c>
    </row>
    <row r="325" spans="2:65" s="1" customFormat="1" ht="21.75" customHeight="1">
      <c r="B325" s="31"/>
      <c r="C325" s="131" t="s">
        <v>351</v>
      </c>
      <c r="D325" s="131" t="s">
        <v>135</v>
      </c>
      <c r="E325" s="132" t="s">
        <v>907</v>
      </c>
      <c r="F325" s="133" t="s">
        <v>908</v>
      </c>
      <c r="G325" s="134" t="s">
        <v>520</v>
      </c>
      <c r="H325" s="135">
        <v>1</v>
      </c>
      <c r="I325" s="136"/>
      <c r="J325" s="137">
        <f>ROUND(I325*H325,2)</f>
        <v>0</v>
      </c>
      <c r="K325" s="133" t="s">
        <v>151</v>
      </c>
      <c r="L325" s="31"/>
      <c r="M325" s="138" t="s">
        <v>1</v>
      </c>
      <c r="N325" s="139" t="s">
        <v>41</v>
      </c>
      <c r="P325" s="140">
        <f>O325*H325</f>
        <v>0</v>
      </c>
      <c r="Q325" s="140">
        <v>4.487E-2</v>
      </c>
      <c r="R325" s="140">
        <f>Q325*H325</f>
        <v>4.487E-2</v>
      </c>
      <c r="S325" s="140">
        <v>0</v>
      </c>
      <c r="T325" s="141">
        <f>S325*H325</f>
        <v>0</v>
      </c>
      <c r="AR325" s="142" t="s">
        <v>131</v>
      </c>
      <c r="AT325" s="142" t="s">
        <v>135</v>
      </c>
      <c r="AU325" s="142" t="s">
        <v>85</v>
      </c>
      <c r="AY325" s="16" t="s">
        <v>132</v>
      </c>
      <c r="BE325" s="143">
        <f>IF(N325="základní",J325,0)</f>
        <v>0</v>
      </c>
      <c r="BF325" s="143">
        <f>IF(N325="snížená",J325,0)</f>
        <v>0</v>
      </c>
      <c r="BG325" s="143">
        <f>IF(N325="zákl. přenesená",J325,0)</f>
        <v>0</v>
      </c>
      <c r="BH325" s="143">
        <f>IF(N325="sníž. přenesená",J325,0)</f>
        <v>0</v>
      </c>
      <c r="BI325" s="143">
        <f>IF(N325="nulová",J325,0)</f>
        <v>0</v>
      </c>
      <c r="BJ325" s="16" t="s">
        <v>83</v>
      </c>
      <c r="BK325" s="143">
        <f>ROUND(I325*H325,2)</f>
        <v>0</v>
      </c>
      <c r="BL325" s="16" t="s">
        <v>131</v>
      </c>
      <c r="BM325" s="142" t="s">
        <v>909</v>
      </c>
    </row>
    <row r="326" spans="2:65" s="1" customFormat="1" ht="19.2">
      <c r="B326" s="31"/>
      <c r="D326" s="144" t="s">
        <v>140</v>
      </c>
      <c r="F326" s="145" t="s">
        <v>910</v>
      </c>
      <c r="I326" s="146"/>
      <c r="L326" s="31"/>
      <c r="M326" s="147"/>
      <c r="T326" s="55"/>
      <c r="AT326" s="16" t="s">
        <v>140</v>
      </c>
      <c r="AU326" s="16" t="s">
        <v>85</v>
      </c>
    </row>
    <row r="327" spans="2:65" s="12" customFormat="1">
      <c r="B327" s="148"/>
      <c r="D327" s="144" t="s">
        <v>141</v>
      </c>
      <c r="E327" s="149" t="s">
        <v>1</v>
      </c>
      <c r="F327" s="150" t="s">
        <v>911</v>
      </c>
      <c r="H327" s="149" t="s">
        <v>1</v>
      </c>
      <c r="I327" s="151"/>
      <c r="L327" s="148"/>
      <c r="M327" s="152"/>
      <c r="T327" s="153"/>
      <c r="AT327" s="149" t="s">
        <v>141</v>
      </c>
      <c r="AU327" s="149" t="s">
        <v>85</v>
      </c>
      <c r="AV327" s="12" t="s">
        <v>83</v>
      </c>
      <c r="AW327" s="12" t="s">
        <v>32</v>
      </c>
      <c r="AX327" s="12" t="s">
        <v>76</v>
      </c>
      <c r="AY327" s="149" t="s">
        <v>132</v>
      </c>
    </row>
    <row r="328" spans="2:65" s="13" customFormat="1">
      <c r="B328" s="154"/>
      <c r="D328" s="144" t="s">
        <v>141</v>
      </c>
      <c r="E328" s="155" t="s">
        <v>1</v>
      </c>
      <c r="F328" s="156" t="s">
        <v>912</v>
      </c>
      <c r="H328" s="157">
        <v>1</v>
      </c>
      <c r="I328" s="158"/>
      <c r="L328" s="154"/>
      <c r="M328" s="159"/>
      <c r="T328" s="160"/>
      <c r="AT328" s="155" t="s">
        <v>141</v>
      </c>
      <c r="AU328" s="155" t="s">
        <v>85</v>
      </c>
      <c r="AV328" s="13" t="s">
        <v>85</v>
      </c>
      <c r="AW328" s="13" t="s">
        <v>32</v>
      </c>
      <c r="AX328" s="13" t="s">
        <v>76</v>
      </c>
      <c r="AY328" s="155" t="s">
        <v>132</v>
      </c>
    </row>
    <row r="329" spans="2:65" s="14" customFormat="1">
      <c r="B329" s="161"/>
      <c r="D329" s="144" t="s">
        <v>141</v>
      </c>
      <c r="E329" s="162" t="s">
        <v>1</v>
      </c>
      <c r="F329" s="163" t="s">
        <v>144</v>
      </c>
      <c r="H329" s="164">
        <v>1</v>
      </c>
      <c r="I329" s="165"/>
      <c r="L329" s="161"/>
      <c r="M329" s="166"/>
      <c r="T329" s="167"/>
      <c r="AT329" s="162" t="s">
        <v>141</v>
      </c>
      <c r="AU329" s="162" t="s">
        <v>85</v>
      </c>
      <c r="AV329" s="14" t="s">
        <v>131</v>
      </c>
      <c r="AW329" s="14" t="s">
        <v>32</v>
      </c>
      <c r="AX329" s="14" t="s">
        <v>83</v>
      </c>
      <c r="AY329" s="162" t="s">
        <v>132</v>
      </c>
    </row>
    <row r="330" spans="2:65" s="1" customFormat="1" ht="21.75" customHeight="1">
      <c r="B330" s="31"/>
      <c r="C330" s="131" t="s">
        <v>359</v>
      </c>
      <c r="D330" s="131" t="s">
        <v>135</v>
      </c>
      <c r="E330" s="132" t="s">
        <v>913</v>
      </c>
      <c r="F330" s="133" t="s">
        <v>914</v>
      </c>
      <c r="G330" s="134" t="s">
        <v>520</v>
      </c>
      <c r="H330" s="135">
        <v>68</v>
      </c>
      <c r="I330" s="136"/>
      <c r="J330" s="137">
        <f>ROUND(I330*H330,2)</f>
        <v>0</v>
      </c>
      <c r="K330" s="133" t="s">
        <v>151</v>
      </c>
      <c r="L330" s="31"/>
      <c r="M330" s="138" t="s">
        <v>1</v>
      </c>
      <c r="N330" s="139" t="s">
        <v>41</v>
      </c>
      <c r="P330" s="140">
        <f>O330*H330</f>
        <v>0</v>
      </c>
      <c r="Q330" s="140">
        <v>4.555E-2</v>
      </c>
      <c r="R330" s="140">
        <f>Q330*H330</f>
        <v>3.0973999999999999</v>
      </c>
      <c r="S330" s="140">
        <v>0</v>
      </c>
      <c r="T330" s="141">
        <f>S330*H330</f>
        <v>0</v>
      </c>
      <c r="AR330" s="142" t="s">
        <v>131</v>
      </c>
      <c r="AT330" s="142" t="s">
        <v>135</v>
      </c>
      <c r="AU330" s="142" t="s">
        <v>85</v>
      </c>
      <c r="AY330" s="16" t="s">
        <v>132</v>
      </c>
      <c r="BE330" s="143">
        <f>IF(N330="základní",J330,0)</f>
        <v>0</v>
      </c>
      <c r="BF330" s="143">
        <f>IF(N330="snížená",J330,0)</f>
        <v>0</v>
      </c>
      <c r="BG330" s="143">
        <f>IF(N330="zákl. přenesená",J330,0)</f>
        <v>0</v>
      </c>
      <c r="BH330" s="143">
        <f>IF(N330="sníž. přenesená",J330,0)</f>
        <v>0</v>
      </c>
      <c r="BI330" s="143">
        <f>IF(N330="nulová",J330,0)</f>
        <v>0</v>
      </c>
      <c r="BJ330" s="16" t="s">
        <v>83</v>
      </c>
      <c r="BK330" s="143">
        <f>ROUND(I330*H330,2)</f>
        <v>0</v>
      </c>
      <c r="BL330" s="16" t="s">
        <v>131</v>
      </c>
      <c r="BM330" s="142" t="s">
        <v>915</v>
      </c>
    </row>
    <row r="331" spans="2:65" s="1" customFormat="1" ht="19.2">
      <c r="B331" s="31"/>
      <c r="D331" s="144" t="s">
        <v>140</v>
      </c>
      <c r="F331" s="145" t="s">
        <v>916</v>
      </c>
      <c r="I331" s="146"/>
      <c r="L331" s="31"/>
      <c r="M331" s="147"/>
      <c r="T331" s="55"/>
      <c r="AT331" s="16" t="s">
        <v>140</v>
      </c>
      <c r="AU331" s="16" t="s">
        <v>85</v>
      </c>
    </row>
    <row r="332" spans="2:65" s="12" customFormat="1">
      <c r="B332" s="148"/>
      <c r="D332" s="144" t="s">
        <v>141</v>
      </c>
      <c r="E332" s="149" t="s">
        <v>1</v>
      </c>
      <c r="F332" s="150" t="s">
        <v>917</v>
      </c>
      <c r="H332" s="149" t="s">
        <v>1</v>
      </c>
      <c r="I332" s="151"/>
      <c r="L332" s="148"/>
      <c r="M332" s="152"/>
      <c r="T332" s="153"/>
      <c r="AT332" s="149" t="s">
        <v>141</v>
      </c>
      <c r="AU332" s="149" t="s">
        <v>85</v>
      </c>
      <c r="AV332" s="12" t="s">
        <v>83</v>
      </c>
      <c r="AW332" s="12" t="s">
        <v>32</v>
      </c>
      <c r="AX332" s="12" t="s">
        <v>76</v>
      </c>
      <c r="AY332" s="149" t="s">
        <v>132</v>
      </c>
    </row>
    <row r="333" spans="2:65" s="13" customFormat="1">
      <c r="B333" s="154"/>
      <c r="D333" s="144" t="s">
        <v>141</v>
      </c>
      <c r="E333" s="155" t="s">
        <v>1</v>
      </c>
      <c r="F333" s="156" t="s">
        <v>918</v>
      </c>
      <c r="H333" s="157">
        <v>68</v>
      </c>
      <c r="I333" s="158"/>
      <c r="L333" s="154"/>
      <c r="M333" s="159"/>
      <c r="T333" s="160"/>
      <c r="AT333" s="155" t="s">
        <v>141</v>
      </c>
      <c r="AU333" s="155" t="s">
        <v>85</v>
      </c>
      <c r="AV333" s="13" t="s">
        <v>85</v>
      </c>
      <c r="AW333" s="13" t="s">
        <v>32</v>
      </c>
      <c r="AX333" s="13" t="s">
        <v>76</v>
      </c>
      <c r="AY333" s="155" t="s">
        <v>132</v>
      </c>
    </row>
    <row r="334" spans="2:65" s="14" customFormat="1">
      <c r="B334" s="161"/>
      <c r="D334" s="144" t="s">
        <v>141</v>
      </c>
      <c r="E334" s="162" t="s">
        <v>1</v>
      </c>
      <c r="F334" s="163" t="s">
        <v>144</v>
      </c>
      <c r="H334" s="164">
        <v>68</v>
      </c>
      <c r="I334" s="165"/>
      <c r="L334" s="161"/>
      <c r="M334" s="166"/>
      <c r="T334" s="167"/>
      <c r="AT334" s="162" t="s">
        <v>141</v>
      </c>
      <c r="AU334" s="162" t="s">
        <v>85</v>
      </c>
      <c r="AV334" s="14" t="s">
        <v>131</v>
      </c>
      <c r="AW334" s="14" t="s">
        <v>32</v>
      </c>
      <c r="AX334" s="14" t="s">
        <v>83</v>
      </c>
      <c r="AY334" s="162" t="s">
        <v>132</v>
      </c>
    </row>
    <row r="335" spans="2:65" s="1" customFormat="1" ht="21.75" customHeight="1">
      <c r="B335" s="31"/>
      <c r="C335" s="131" t="s">
        <v>364</v>
      </c>
      <c r="D335" s="131" t="s">
        <v>135</v>
      </c>
      <c r="E335" s="132" t="s">
        <v>913</v>
      </c>
      <c r="F335" s="133" t="s">
        <v>914</v>
      </c>
      <c r="G335" s="134" t="s">
        <v>520</v>
      </c>
      <c r="H335" s="135">
        <v>24</v>
      </c>
      <c r="I335" s="136"/>
      <c r="J335" s="137">
        <f>ROUND(I335*H335,2)</f>
        <v>0</v>
      </c>
      <c r="K335" s="133" t="s">
        <v>151</v>
      </c>
      <c r="L335" s="31"/>
      <c r="M335" s="138" t="s">
        <v>1</v>
      </c>
      <c r="N335" s="139" t="s">
        <v>41</v>
      </c>
      <c r="P335" s="140">
        <f>O335*H335</f>
        <v>0</v>
      </c>
      <c r="Q335" s="140">
        <v>4.555E-2</v>
      </c>
      <c r="R335" s="140">
        <f>Q335*H335</f>
        <v>1.0931999999999999</v>
      </c>
      <c r="S335" s="140">
        <v>0</v>
      </c>
      <c r="T335" s="141">
        <f>S335*H335</f>
        <v>0</v>
      </c>
      <c r="AR335" s="142" t="s">
        <v>131</v>
      </c>
      <c r="AT335" s="142" t="s">
        <v>135</v>
      </c>
      <c r="AU335" s="142" t="s">
        <v>85</v>
      </c>
      <c r="AY335" s="16" t="s">
        <v>132</v>
      </c>
      <c r="BE335" s="143">
        <f>IF(N335="základní",J335,0)</f>
        <v>0</v>
      </c>
      <c r="BF335" s="143">
        <f>IF(N335="snížená",J335,0)</f>
        <v>0</v>
      </c>
      <c r="BG335" s="143">
        <f>IF(N335="zákl. přenesená",J335,0)</f>
        <v>0</v>
      </c>
      <c r="BH335" s="143">
        <f>IF(N335="sníž. přenesená",J335,0)</f>
        <v>0</v>
      </c>
      <c r="BI335" s="143">
        <f>IF(N335="nulová",J335,0)</f>
        <v>0</v>
      </c>
      <c r="BJ335" s="16" t="s">
        <v>83</v>
      </c>
      <c r="BK335" s="143">
        <f>ROUND(I335*H335,2)</f>
        <v>0</v>
      </c>
      <c r="BL335" s="16" t="s">
        <v>131</v>
      </c>
      <c r="BM335" s="142" t="s">
        <v>919</v>
      </c>
    </row>
    <row r="336" spans="2:65" s="1" customFormat="1" ht="19.2">
      <c r="B336" s="31"/>
      <c r="D336" s="144" t="s">
        <v>140</v>
      </c>
      <c r="F336" s="145" t="s">
        <v>916</v>
      </c>
      <c r="I336" s="146"/>
      <c r="L336" s="31"/>
      <c r="M336" s="147"/>
      <c r="T336" s="55"/>
      <c r="AT336" s="16" t="s">
        <v>140</v>
      </c>
      <c r="AU336" s="16" t="s">
        <v>85</v>
      </c>
    </row>
    <row r="337" spans="2:65" s="12" customFormat="1">
      <c r="B337" s="148"/>
      <c r="D337" s="144" t="s">
        <v>141</v>
      </c>
      <c r="E337" s="149" t="s">
        <v>1</v>
      </c>
      <c r="F337" s="150" t="s">
        <v>920</v>
      </c>
      <c r="H337" s="149" t="s">
        <v>1</v>
      </c>
      <c r="I337" s="151"/>
      <c r="L337" s="148"/>
      <c r="M337" s="152"/>
      <c r="T337" s="153"/>
      <c r="AT337" s="149" t="s">
        <v>141</v>
      </c>
      <c r="AU337" s="149" t="s">
        <v>85</v>
      </c>
      <c r="AV337" s="12" t="s">
        <v>83</v>
      </c>
      <c r="AW337" s="12" t="s">
        <v>32</v>
      </c>
      <c r="AX337" s="12" t="s">
        <v>76</v>
      </c>
      <c r="AY337" s="149" t="s">
        <v>132</v>
      </c>
    </row>
    <row r="338" spans="2:65" s="13" customFormat="1">
      <c r="B338" s="154"/>
      <c r="D338" s="144" t="s">
        <v>141</v>
      </c>
      <c r="E338" s="155" t="s">
        <v>1</v>
      </c>
      <c r="F338" s="156" t="s">
        <v>921</v>
      </c>
      <c r="H338" s="157">
        <v>24</v>
      </c>
      <c r="I338" s="158"/>
      <c r="L338" s="154"/>
      <c r="M338" s="159"/>
      <c r="T338" s="160"/>
      <c r="AT338" s="155" t="s">
        <v>141</v>
      </c>
      <c r="AU338" s="155" t="s">
        <v>85</v>
      </c>
      <c r="AV338" s="13" t="s">
        <v>85</v>
      </c>
      <c r="AW338" s="13" t="s">
        <v>32</v>
      </c>
      <c r="AX338" s="13" t="s">
        <v>76</v>
      </c>
      <c r="AY338" s="155" t="s">
        <v>132</v>
      </c>
    </row>
    <row r="339" spans="2:65" s="14" customFormat="1">
      <c r="B339" s="161"/>
      <c r="D339" s="144" t="s">
        <v>141</v>
      </c>
      <c r="E339" s="162" t="s">
        <v>1</v>
      </c>
      <c r="F339" s="163" t="s">
        <v>144</v>
      </c>
      <c r="H339" s="164">
        <v>24</v>
      </c>
      <c r="I339" s="165"/>
      <c r="L339" s="161"/>
      <c r="M339" s="166"/>
      <c r="T339" s="167"/>
      <c r="AT339" s="162" t="s">
        <v>141</v>
      </c>
      <c r="AU339" s="162" t="s">
        <v>85</v>
      </c>
      <c r="AV339" s="14" t="s">
        <v>131</v>
      </c>
      <c r="AW339" s="14" t="s">
        <v>32</v>
      </c>
      <c r="AX339" s="14" t="s">
        <v>83</v>
      </c>
      <c r="AY339" s="162" t="s">
        <v>132</v>
      </c>
    </row>
    <row r="340" spans="2:65" s="1" customFormat="1" ht="21.75" customHeight="1">
      <c r="B340" s="31"/>
      <c r="C340" s="131" t="s">
        <v>369</v>
      </c>
      <c r="D340" s="131" t="s">
        <v>135</v>
      </c>
      <c r="E340" s="132" t="s">
        <v>922</v>
      </c>
      <c r="F340" s="133" t="s">
        <v>923</v>
      </c>
      <c r="G340" s="134" t="s">
        <v>520</v>
      </c>
      <c r="H340" s="135">
        <v>20</v>
      </c>
      <c r="I340" s="136"/>
      <c r="J340" s="137">
        <f>ROUND(I340*H340,2)</f>
        <v>0</v>
      </c>
      <c r="K340" s="133" t="s">
        <v>151</v>
      </c>
      <c r="L340" s="31"/>
      <c r="M340" s="138" t="s">
        <v>1</v>
      </c>
      <c r="N340" s="139" t="s">
        <v>41</v>
      </c>
      <c r="P340" s="140">
        <f>O340*H340</f>
        <v>0</v>
      </c>
      <c r="Q340" s="140">
        <v>5.4550000000000001E-2</v>
      </c>
      <c r="R340" s="140">
        <f>Q340*H340</f>
        <v>1.091</v>
      </c>
      <c r="S340" s="140">
        <v>0</v>
      </c>
      <c r="T340" s="141">
        <f>S340*H340</f>
        <v>0</v>
      </c>
      <c r="AR340" s="142" t="s">
        <v>131</v>
      </c>
      <c r="AT340" s="142" t="s">
        <v>135</v>
      </c>
      <c r="AU340" s="142" t="s">
        <v>85</v>
      </c>
      <c r="AY340" s="16" t="s">
        <v>132</v>
      </c>
      <c r="BE340" s="143">
        <f>IF(N340="základní",J340,0)</f>
        <v>0</v>
      </c>
      <c r="BF340" s="143">
        <f>IF(N340="snížená",J340,0)</f>
        <v>0</v>
      </c>
      <c r="BG340" s="143">
        <f>IF(N340="zákl. přenesená",J340,0)</f>
        <v>0</v>
      </c>
      <c r="BH340" s="143">
        <f>IF(N340="sníž. přenesená",J340,0)</f>
        <v>0</v>
      </c>
      <c r="BI340" s="143">
        <f>IF(N340="nulová",J340,0)</f>
        <v>0</v>
      </c>
      <c r="BJ340" s="16" t="s">
        <v>83</v>
      </c>
      <c r="BK340" s="143">
        <f>ROUND(I340*H340,2)</f>
        <v>0</v>
      </c>
      <c r="BL340" s="16" t="s">
        <v>131</v>
      </c>
      <c r="BM340" s="142" t="s">
        <v>924</v>
      </c>
    </row>
    <row r="341" spans="2:65" s="1" customFormat="1" ht="19.2">
      <c r="B341" s="31"/>
      <c r="D341" s="144" t="s">
        <v>140</v>
      </c>
      <c r="F341" s="145" t="s">
        <v>925</v>
      </c>
      <c r="I341" s="146"/>
      <c r="L341" s="31"/>
      <c r="M341" s="147"/>
      <c r="T341" s="55"/>
      <c r="AT341" s="16" t="s">
        <v>140</v>
      </c>
      <c r="AU341" s="16" t="s">
        <v>85</v>
      </c>
    </row>
    <row r="342" spans="2:65" s="12" customFormat="1">
      <c r="B342" s="148"/>
      <c r="D342" s="144" t="s">
        <v>141</v>
      </c>
      <c r="E342" s="149" t="s">
        <v>1</v>
      </c>
      <c r="F342" s="150" t="s">
        <v>926</v>
      </c>
      <c r="H342" s="149" t="s">
        <v>1</v>
      </c>
      <c r="I342" s="151"/>
      <c r="L342" s="148"/>
      <c r="M342" s="152"/>
      <c r="T342" s="153"/>
      <c r="AT342" s="149" t="s">
        <v>141</v>
      </c>
      <c r="AU342" s="149" t="s">
        <v>85</v>
      </c>
      <c r="AV342" s="12" t="s">
        <v>83</v>
      </c>
      <c r="AW342" s="12" t="s">
        <v>32</v>
      </c>
      <c r="AX342" s="12" t="s">
        <v>76</v>
      </c>
      <c r="AY342" s="149" t="s">
        <v>132</v>
      </c>
    </row>
    <row r="343" spans="2:65" s="13" customFormat="1">
      <c r="B343" s="154"/>
      <c r="D343" s="144" t="s">
        <v>141</v>
      </c>
      <c r="E343" s="155" t="s">
        <v>1</v>
      </c>
      <c r="F343" s="156" t="s">
        <v>927</v>
      </c>
      <c r="H343" s="157">
        <v>20</v>
      </c>
      <c r="I343" s="158"/>
      <c r="L343" s="154"/>
      <c r="M343" s="159"/>
      <c r="T343" s="160"/>
      <c r="AT343" s="155" t="s">
        <v>141</v>
      </c>
      <c r="AU343" s="155" t="s">
        <v>85</v>
      </c>
      <c r="AV343" s="13" t="s">
        <v>85</v>
      </c>
      <c r="AW343" s="13" t="s">
        <v>32</v>
      </c>
      <c r="AX343" s="13" t="s">
        <v>76</v>
      </c>
      <c r="AY343" s="155" t="s">
        <v>132</v>
      </c>
    </row>
    <row r="344" spans="2:65" s="14" customFormat="1">
      <c r="B344" s="161"/>
      <c r="D344" s="144" t="s">
        <v>141</v>
      </c>
      <c r="E344" s="162" t="s">
        <v>1</v>
      </c>
      <c r="F344" s="163" t="s">
        <v>144</v>
      </c>
      <c r="H344" s="164">
        <v>20</v>
      </c>
      <c r="I344" s="165"/>
      <c r="L344" s="161"/>
      <c r="M344" s="166"/>
      <c r="T344" s="167"/>
      <c r="AT344" s="162" t="s">
        <v>141</v>
      </c>
      <c r="AU344" s="162" t="s">
        <v>85</v>
      </c>
      <c r="AV344" s="14" t="s">
        <v>131</v>
      </c>
      <c r="AW344" s="14" t="s">
        <v>32</v>
      </c>
      <c r="AX344" s="14" t="s">
        <v>83</v>
      </c>
      <c r="AY344" s="162" t="s">
        <v>132</v>
      </c>
    </row>
    <row r="345" spans="2:65" s="1" customFormat="1" ht="21.75" customHeight="1">
      <c r="B345" s="31"/>
      <c r="C345" s="131" t="s">
        <v>375</v>
      </c>
      <c r="D345" s="131" t="s">
        <v>135</v>
      </c>
      <c r="E345" s="132" t="s">
        <v>928</v>
      </c>
      <c r="F345" s="133" t="s">
        <v>929</v>
      </c>
      <c r="G345" s="134" t="s">
        <v>520</v>
      </c>
      <c r="H345" s="135">
        <v>12</v>
      </c>
      <c r="I345" s="136"/>
      <c r="J345" s="137">
        <f>ROUND(I345*H345,2)</f>
        <v>0</v>
      </c>
      <c r="K345" s="133" t="s">
        <v>151</v>
      </c>
      <c r="L345" s="31"/>
      <c r="M345" s="138" t="s">
        <v>1</v>
      </c>
      <c r="N345" s="139" t="s">
        <v>41</v>
      </c>
      <c r="P345" s="140">
        <f>O345*H345</f>
        <v>0</v>
      </c>
      <c r="Q345" s="140">
        <v>6.3549999999999995E-2</v>
      </c>
      <c r="R345" s="140">
        <f>Q345*H345</f>
        <v>0.76259999999999994</v>
      </c>
      <c r="S345" s="140">
        <v>0</v>
      </c>
      <c r="T345" s="141">
        <f>S345*H345</f>
        <v>0</v>
      </c>
      <c r="AR345" s="142" t="s">
        <v>131</v>
      </c>
      <c r="AT345" s="142" t="s">
        <v>135</v>
      </c>
      <c r="AU345" s="142" t="s">
        <v>85</v>
      </c>
      <c r="AY345" s="16" t="s">
        <v>132</v>
      </c>
      <c r="BE345" s="143">
        <f>IF(N345="základní",J345,0)</f>
        <v>0</v>
      </c>
      <c r="BF345" s="143">
        <f>IF(N345="snížená",J345,0)</f>
        <v>0</v>
      </c>
      <c r="BG345" s="143">
        <f>IF(N345="zákl. přenesená",J345,0)</f>
        <v>0</v>
      </c>
      <c r="BH345" s="143">
        <f>IF(N345="sníž. přenesená",J345,0)</f>
        <v>0</v>
      </c>
      <c r="BI345" s="143">
        <f>IF(N345="nulová",J345,0)</f>
        <v>0</v>
      </c>
      <c r="BJ345" s="16" t="s">
        <v>83</v>
      </c>
      <c r="BK345" s="143">
        <f>ROUND(I345*H345,2)</f>
        <v>0</v>
      </c>
      <c r="BL345" s="16" t="s">
        <v>131</v>
      </c>
      <c r="BM345" s="142" t="s">
        <v>930</v>
      </c>
    </row>
    <row r="346" spans="2:65" s="1" customFormat="1" ht="19.2">
      <c r="B346" s="31"/>
      <c r="D346" s="144" t="s">
        <v>140</v>
      </c>
      <c r="F346" s="145" t="s">
        <v>931</v>
      </c>
      <c r="I346" s="146"/>
      <c r="L346" s="31"/>
      <c r="M346" s="147"/>
      <c r="T346" s="55"/>
      <c r="AT346" s="16" t="s">
        <v>140</v>
      </c>
      <c r="AU346" s="16" t="s">
        <v>85</v>
      </c>
    </row>
    <row r="347" spans="2:65" s="12" customFormat="1">
      <c r="B347" s="148"/>
      <c r="D347" s="144" t="s">
        <v>141</v>
      </c>
      <c r="E347" s="149" t="s">
        <v>1</v>
      </c>
      <c r="F347" s="150" t="s">
        <v>932</v>
      </c>
      <c r="H347" s="149" t="s">
        <v>1</v>
      </c>
      <c r="I347" s="151"/>
      <c r="L347" s="148"/>
      <c r="M347" s="152"/>
      <c r="T347" s="153"/>
      <c r="AT347" s="149" t="s">
        <v>141</v>
      </c>
      <c r="AU347" s="149" t="s">
        <v>85</v>
      </c>
      <c r="AV347" s="12" t="s">
        <v>83</v>
      </c>
      <c r="AW347" s="12" t="s">
        <v>32</v>
      </c>
      <c r="AX347" s="12" t="s">
        <v>76</v>
      </c>
      <c r="AY347" s="149" t="s">
        <v>132</v>
      </c>
    </row>
    <row r="348" spans="2:65" s="13" customFormat="1">
      <c r="B348" s="154"/>
      <c r="D348" s="144" t="s">
        <v>141</v>
      </c>
      <c r="E348" s="155" t="s">
        <v>1</v>
      </c>
      <c r="F348" s="156" t="s">
        <v>933</v>
      </c>
      <c r="H348" s="157">
        <v>12</v>
      </c>
      <c r="I348" s="158"/>
      <c r="L348" s="154"/>
      <c r="M348" s="159"/>
      <c r="T348" s="160"/>
      <c r="AT348" s="155" t="s">
        <v>141</v>
      </c>
      <c r="AU348" s="155" t="s">
        <v>85</v>
      </c>
      <c r="AV348" s="13" t="s">
        <v>85</v>
      </c>
      <c r="AW348" s="13" t="s">
        <v>32</v>
      </c>
      <c r="AX348" s="13" t="s">
        <v>76</v>
      </c>
      <c r="AY348" s="155" t="s">
        <v>132</v>
      </c>
    </row>
    <row r="349" spans="2:65" s="14" customFormat="1">
      <c r="B349" s="161"/>
      <c r="D349" s="144" t="s">
        <v>141</v>
      </c>
      <c r="E349" s="162" t="s">
        <v>1</v>
      </c>
      <c r="F349" s="163" t="s">
        <v>144</v>
      </c>
      <c r="H349" s="164">
        <v>12</v>
      </c>
      <c r="I349" s="165"/>
      <c r="L349" s="161"/>
      <c r="M349" s="166"/>
      <c r="T349" s="167"/>
      <c r="AT349" s="162" t="s">
        <v>141</v>
      </c>
      <c r="AU349" s="162" t="s">
        <v>85</v>
      </c>
      <c r="AV349" s="14" t="s">
        <v>131</v>
      </c>
      <c r="AW349" s="14" t="s">
        <v>32</v>
      </c>
      <c r="AX349" s="14" t="s">
        <v>83</v>
      </c>
      <c r="AY349" s="162" t="s">
        <v>132</v>
      </c>
    </row>
    <row r="350" spans="2:65" s="1" customFormat="1" ht="21.75" customHeight="1">
      <c r="B350" s="31"/>
      <c r="C350" s="131" t="s">
        <v>381</v>
      </c>
      <c r="D350" s="131" t="s">
        <v>135</v>
      </c>
      <c r="E350" s="132" t="s">
        <v>934</v>
      </c>
      <c r="F350" s="133" t="s">
        <v>935</v>
      </c>
      <c r="G350" s="134" t="s">
        <v>520</v>
      </c>
      <c r="H350" s="135">
        <v>8</v>
      </c>
      <c r="I350" s="136"/>
      <c r="J350" s="137">
        <f>ROUND(I350*H350,2)</f>
        <v>0</v>
      </c>
      <c r="K350" s="133" t="s">
        <v>151</v>
      </c>
      <c r="L350" s="31"/>
      <c r="M350" s="138" t="s">
        <v>1</v>
      </c>
      <c r="N350" s="139" t="s">
        <v>41</v>
      </c>
      <c r="P350" s="140">
        <f>O350*H350</f>
        <v>0</v>
      </c>
      <c r="Q350" s="140">
        <v>9.1050000000000006E-2</v>
      </c>
      <c r="R350" s="140">
        <f>Q350*H350</f>
        <v>0.72840000000000005</v>
      </c>
      <c r="S350" s="140">
        <v>0</v>
      </c>
      <c r="T350" s="141">
        <f>S350*H350</f>
        <v>0</v>
      </c>
      <c r="AR350" s="142" t="s">
        <v>131</v>
      </c>
      <c r="AT350" s="142" t="s">
        <v>135</v>
      </c>
      <c r="AU350" s="142" t="s">
        <v>85</v>
      </c>
      <c r="AY350" s="16" t="s">
        <v>132</v>
      </c>
      <c r="BE350" s="143">
        <f>IF(N350="základní",J350,0)</f>
        <v>0</v>
      </c>
      <c r="BF350" s="143">
        <f>IF(N350="snížená",J350,0)</f>
        <v>0</v>
      </c>
      <c r="BG350" s="143">
        <f>IF(N350="zákl. přenesená",J350,0)</f>
        <v>0</v>
      </c>
      <c r="BH350" s="143">
        <f>IF(N350="sníž. přenesená",J350,0)</f>
        <v>0</v>
      </c>
      <c r="BI350" s="143">
        <f>IF(N350="nulová",J350,0)</f>
        <v>0</v>
      </c>
      <c r="BJ350" s="16" t="s">
        <v>83</v>
      </c>
      <c r="BK350" s="143">
        <f>ROUND(I350*H350,2)</f>
        <v>0</v>
      </c>
      <c r="BL350" s="16" t="s">
        <v>131</v>
      </c>
      <c r="BM350" s="142" t="s">
        <v>936</v>
      </c>
    </row>
    <row r="351" spans="2:65" s="1" customFormat="1" ht="19.2">
      <c r="B351" s="31"/>
      <c r="D351" s="144" t="s">
        <v>140</v>
      </c>
      <c r="F351" s="145" t="s">
        <v>937</v>
      </c>
      <c r="I351" s="146"/>
      <c r="L351" s="31"/>
      <c r="M351" s="147"/>
      <c r="T351" s="55"/>
      <c r="AT351" s="16" t="s">
        <v>140</v>
      </c>
      <c r="AU351" s="16" t="s">
        <v>85</v>
      </c>
    </row>
    <row r="352" spans="2:65" s="12" customFormat="1">
      <c r="B352" s="148"/>
      <c r="D352" s="144" t="s">
        <v>141</v>
      </c>
      <c r="E352" s="149" t="s">
        <v>1</v>
      </c>
      <c r="F352" s="150" t="s">
        <v>938</v>
      </c>
      <c r="H352" s="149" t="s">
        <v>1</v>
      </c>
      <c r="I352" s="151"/>
      <c r="L352" s="148"/>
      <c r="M352" s="152"/>
      <c r="T352" s="153"/>
      <c r="AT352" s="149" t="s">
        <v>141</v>
      </c>
      <c r="AU352" s="149" t="s">
        <v>85</v>
      </c>
      <c r="AV352" s="12" t="s">
        <v>83</v>
      </c>
      <c r="AW352" s="12" t="s">
        <v>32</v>
      </c>
      <c r="AX352" s="12" t="s">
        <v>76</v>
      </c>
      <c r="AY352" s="149" t="s">
        <v>132</v>
      </c>
    </row>
    <row r="353" spans="2:65" s="13" customFormat="1">
      <c r="B353" s="154"/>
      <c r="D353" s="144" t="s">
        <v>141</v>
      </c>
      <c r="E353" s="155" t="s">
        <v>1</v>
      </c>
      <c r="F353" s="156" t="s">
        <v>939</v>
      </c>
      <c r="H353" s="157">
        <v>8</v>
      </c>
      <c r="I353" s="158"/>
      <c r="L353" s="154"/>
      <c r="M353" s="159"/>
      <c r="T353" s="160"/>
      <c r="AT353" s="155" t="s">
        <v>141</v>
      </c>
      <c r="AU353" s="155" t="s">
        <v>85</v>
      </c>
      <c r="AV353" s="13" t="s">
        <v>85</v>
      </c>
      <c r="AW353" s="13" t="s">
        <v>32</v>
      </c>
      <c r="AX353" s="13" t="s">
        <v>76</v>
      </c>
      <c r="AY353" s="155" t="s">
        <v>132</v>
      </c>
    </row>
    <row r="354" spans="2:65" s="14" customFormat="1">
      <c r="B354" s="161"/>
      <c r="D354" s="144" t="s">
        <v>141</v>
      </c>
      <c r="E354" s="162" t="s">
        <v>1</v>
      </c>
      <c r="F354" s="163" t="s">
        <v>144</v>
      </c>
      <c r="H354" s="164">
        <v>8</v>
      </c>
      <c r="I354" s="165"/>
      <c r="L354" s="161"/>
      <c r="M354" s="166"/>
      <c r="T354" s="167"/>
      <c r="AT354" s="162" t="s">
        <v>141</v>
      </c>
      <c r="AU354" s="162" t="s">
        <v>85</v>
      </c>
      <c r="AV354" s="14" t="s">
        <v>131</v>
      </c>
      <c r="AW354" s="14" t="s">
        <v>32</v>
      </c>
      <c r="AX354" s="14" t="s">
        <v>83</v>
      </c>
      <c r="AY354" s="162" t="s">
        <v>132</v>
      </c>
    </row>
    <row r="355" spans="2:65" s="1" customFormat="1" ht="21.75" customHeight="1">
      <c r="B355" s="31"/>
      <c r="C355" s="131" t="s">
        <v>390</v>
      </c>
      <c r="D355" s="131" t="s">
        <v>135</v>
      </c>
      <c r="E355" s="132" t="s">
        <v>940</v>
      </c>
      <c r="F355" s="133" t="s">
        <v>941</v>
      </c>
      <c r="G355" s="134" t="s">
        <v>520</v>
      </c>
      <c r="H355" s="135">
        <v>4</v>
      </c>
      <c r="I355" s="136"/>
      <c r="J355" s="137">
        <f>ROUND(I355*H355,2)</f>
        <v>0</v>
      </c>
      <c r="K355" s="133" t="s">
        <v>151</v>
      </c>
      <c r="L355" s="31"/>
      <c r="M355" s="138" t="s">
        <v>1</v>
      </c>
      <c r="N355" s="139" t="s">
        <v>41</v>
      </c>
      <c r="P355" s="140">
        <f>O355*H355</f>
        <v>0</v>
      </c>
      <c r="Q355" s="140">
        <v>0.10005</v>
      </c>
      <c r="R355" s="140">
        <f>Q355*H355</f>
        <v>0.4002</v>
      </c>
      <c r="S355" s="140">
        <v>0</v>
      </c>
      <c r="T355" s="141">
        <f>S355*H355</f>
        <v>0</v>
      </c>
      <c r="AR355" s="142" t="s">
        <v>131</v>
      </c>
      <c r="AT355" s="142" t="s">
        <v>135</v>
      </c>
      <c r="AU355" s="142" t="s">
        <v>85</v>
      </c>
      <c r="AY355" s="16" t="s">
        <v>132</v>
      </c>
      <c r="BE355" s="143">
        <f>IF(N355="základní",J355,0)</f>
        <v>0</v>
      </c>
      <c r="BF355" s="143">
        <f>IF(N355="snížená",J355,0)</f>
        <v>0</v>
      </c>
      <c r="BG355" s="143">
        <f>IF(N355="zákl. přenesená",J355,0)</f>
        <v>0</v>
      </c>
      <c r="BH355" s="143">
        <f>IF(N355="sníž. přenesená",J355,0)</f>
        <v>0</v>
      </c>
      <c r="BI355" s="143">
        <f>IF(N355="nulová",J355,0)</f>
        <v>0</v>
      </c>
      <c r="BJ355" s="16" t="s">
        <v>83</v>
      </c>
      <c r="BK355" s="143">
        <f>ROUND(I355*H355,2)</f>
        <v>0</v>
      </c>
      <c r="BL355" s="16" t="s">
        <v>131</v>
      </c>
      <c r="BM355" s="142" t="s">
        <v>942</v>
      </c>
    </row>
    <row r="356" spans="2:65" s="1" customFormat="1" ht="19.2">
      <c r="B356" s="31"/>
      <c r="D356" s="144" t="s">
        <v>140</v>
      </c>
      <c r="F356" s="145" t="s">
        <v>943</v>
      </c>
      <c r="I356" s="146"/>
      <c r="L356" s="31"/>
      <c r="M356" s="147"/>
      <c r="T356" s="55"/>
      <c r="AT356" s="16" t="s">
        <v>140</v>
      </c>
      <c r="AU356" s="16" t="s">
        <v>85</v>
      </c>
    </row>
    <row r="357" spans="2:65" s="12" customFormat="1">
      <c r="B357" s="148"/>
      <c r="D357" s="144" t="s">
        <v>141</v>
      </c>
      <c r="E357" s="149" t="s">
        <v>1</v>
      </c>
      <c r="F357" s="150" t="s">
        <v>944</v>
      </c>
      <c r="H357" s="149" t="s">
        <v>1</v>
      </c>
      <c r="I357" s="151"/>
      <c r="L357" s="148"/>
      <c r="M357" s="152"/>
      <c r="T357" s="153"/>
      <c r="AT357" s="149" t="s">
        <v>141</v>
      </c>
      <c r="AU357" s="149" t="s">
        <v>85</v>
      </c>
      <c r="AV357" s="12" t="s">
        <v>83</v>
      </c>
      <c r="AW357" s="12" t="s">
        <v>32</v>
      </c>
      <c r="AX357" s="12" t="s">
        <v>76</v>
      </c>
      <c r="AY357" s="149" t="s">
        <v>132</v>
      </c>
    </row>
    <row r="358" spans="2:65" s="13" customFormat="1">
      <c r="B358" s="154"/>
      <c r="D358" s="144" t="s">
        <v>141</v>
      </c>
      <c r="E358" s="155" t="s">
        <v>1</v>
      </c>
      <c r="F358" s="156" t="s">
        <v>945</v>
      </c>
      <c r="H358" s="157">
        <v>4</v>
      </c>
      <c r="I358" s="158"/>
      <c r="L358" s="154"/>
      <c r="M358" s="159"/>
      <c r="T358" s="160"/>
      <c r="AT358" s="155" t="s">
        <v>141</v>
      </c>
      <c r="AU358" s="155" t="s">
        <v>85</v>
      </c>
      <c r="AV358" s="13" t="s">
        <v>85</v>
      </c>
      <c r="AW358" s="13" t="s">
        <v>32</v>
      </c>
      <c r="AX358" s="13" t="s">
        <v>76</v>
      </c>
      <c r="AY358" s="155" t="s">
        <v>132</v>
      </c>
    </row>
    <row r="359" spans="2:65" s="14" customFormat="1">
      <c r="B359" s="161"/>
      <c r="D359" s="144" t="s">
        <v>141</v>
      </c>
      <c r="E359" s="162" t="s">
        <v>1</v>
      </c>
      <c r="F359" s="163" t="s">
        <v>144</v>
      </c>
      <c r="H359" s="164">
        <v>4</v>
      </c>
      <c r="I359" s="165"/>
      <c r="L359" s="161"/>
      <c r="M359" s="166"/>
      <c r="T359" s="167"/>
      <c r="AT359" s="162" t="s">
        <v>141</v>
      </c>
      <c r="AU359" s="162" t="s">
        <v>85</v>
      </c>
      <c r="AV359" s="14" t="s">
        <v>131</v>
      </c>
      <c r="AW359" s="14" t="s">
        <v>32</v>
      </c>
      <c r="AX359" s="14" t="s">
        <v>83</v>
      </c>
      <c r="AY359" s="162" t="s">
        <v>132</v>
      </c>
    </row>
    <row r="360" spans="2:65" s="1" customFormat="1" ht="33" customHeight="1">
      <c r="B360" s="31"/>
      <c r="C360" s="131" t="s">
        <v>397</v>
      </c>
      <c r="D360" s="131" t="s">
        <v>135</v>
      </c>
      <c r="E360" s="132" t="s">
        <v>946</v>
      </c>
      <c r="F360" s="133" t="s">
        <v>947</v>
      </c>
      <c r="G360" s="134" t="s">
        <v>171</v>
      </c>
      <c r="H360" s="135">
        <v>3.194</v>
      </c>
      <c r="I360" s="136"/>
      <c r="J360" s="137">
        <f>ROUND(I360*H360,2)</f>
        <v>0</v>
      </c>
      <c r="K360" s="133" t="s">
        <v>151</v>
      </c>
      <c r="L360" s="31"/>
      <c r="M360" s="138" t="s">
        <v>1</v>
      </c>
      <c r="N360" s="139" t="s">
        <v>41</v>
      </c>
      <c r="P360" s="140">
        <f>O360*H360</f>
        <v>0</v>
      </c>
      <c r="Q360" s="140">
        <v>1.9539999999999995E-2</v>
      </c>
      <c r="R360" s="140">
        <f>Q360*H360</f>
        <v>6.2410759999999982E-2</v>
      </c>
      <c r="S360" s="140">
        <v>0</v>
      </c>
      <c r="T360" s="141">
        <f>S360*H360</f>
        <v>0</v>
      </c>
      <c r="AR360" s="142" t="s">
        <v>131</v>
      </c>
      <c r="AT360" s="142" t="s">
        <v>135</v>
      </c>
      <c r="AU360" s="142" t="s">
        <v>85</v>
      </c>
      <c r="AY360" s="16" t="s">
        <v>132</v>
      </c>
      <c r="BE360" s="143">
        <f>IF(N360="základní",J360,0)</f>
        <v>0</v>
      </c>
      <c r="BF360" s="143">
        <f>IF(N360="snížená",J360,0)</f>
        <v>0</v>
      </c>
      <c r="BG360" s="143">
        <f>IF(N360="zákl. přenesená",J360,0)</f>
        <v>0</v>
      </c>
      <c r="BH360" s="143">
        <f>IF(N360="sníž. přenesená",J360,0)</f>
        <v>0</v>
      </c>
      <c r="BI360" s="143">
        <f>IF(N360="nulová",J360,0)</f>
        <v>0</v>
      </c>
      <c r="BJ360" s="16" t="s">
        <v>83</v>
      </c>
      <c r="BK360" s="143">
        <f>ROUND(I360*H360,2)</f>
        <v>0</v>
      </c>
      <c r="BL360" s="16" t="s">
        <v>131</v>
      </c>
      <c r="BM360" s="142" t="s">
        <v>948</v>
      </c>
    </row>
    <row r="361" spans="2:65" s="1" customFormat="1" ht="19.2">
      <c r="B361" s="31"/>
      <c r="D361" s="144" t="s">
        <v>140</v>
      </c>
      <c r="F361" s="145" t="s">
        <v>949</v>
      </c>
      <c r="I361" s="146"/>
      <c r="L361" s="31"/>
      <c r="M361" s="147"/>
      <c r="T361" s="55"/>
      <c r="AT361" s="16" t="s">
        <v>140</v>
      </c>
      <c r="AU361" s="16" t="s">
        <v>85</v>
      </c>
    </row>
    <row r="362" spans="2:65" s="12" customFormat="1">
      <c r="B362" s="148"/>
      <c r="D362" s="144" t="s">
        <v>141</v>
      </c>
      <c r="E362" s="149" t="s">
        <v>1</v>
      </c>
      <c r="F362" s="150" t="s">
        <v>950</v>
      </c>
      <c r="H362" s="149" t="s">
        <v>1</v>
      </c>
      <c r="I362" s="151"/>
      <c r="L362" s="148"/>
      <c r="M362" s="152"/>
      <c r="T362" s="153"/>
      <c r="AT362" s="149" t="s">
        <v>141</v>
      </c>
      <c r="AU362" s="149" t="s">
        <v>85</v>
      </c>
      <c r="AV362" s="12" t="s">
        <v>83</v>
      </c>
      <c r="AW362" s="12" t="s">
        <v>32</v>
      </c>
      <c r="AX362" s="12" t="s">
        <v>76</v>
      </c>
      <c r="AY362" s="149" t="s">
        <v>132</v>
      </c>
    </row>
    <row r="363" spans="2:65" s="12" customFormat="1">
      <c r="B363" s="148"/>
      <c r="D363" s="144" t="s">
        <v>141</v>
      </c>
      <c r="E363" s="149" t="s">
        <v>1</v>
      </c>
      <c r="F363" s="150" t="s">
        <v>951</v>
      </c>
      <c r="H363" s="149" t="s">
        <v>1</v>
      </c>
      <c r="I363" s="151"/>
      <c r="L363" s="148"/>
      <c r="M363" s="152"/>
      <c r="T363" s="153"/>
      <c r="AT363" s="149" t="s">
        <v>141</v>
      </c>
      <c r="AU363" s="149" t="s">
        <v>85</v>
      </c>
      <c r="AV363" s="12" t="s">
        <v>83</v>
      </c>
      <c r="AW363" s="12" t="s">
        <v>32</v>
      </c>
      <c r="AX363" s="12" t="s">
        <v>76</v>
      </c>
      <c r="AY363" s="149" t="s">
        <v>132</v>
      </c>
    </row>
    <row r="364" spans="2:65" s="13" customFormat="1">
      <c r="B364" s="154"/>
      <c r="D364" s="144" t="s">
        <v>141</v>
      </c>
      <c r="E364" s="155" t="s">
        <v>1</v>
      </c>
      <c r="F364" s="156" t="s">
        <v>952</v>
      </c>
      <c r="H364" s="157">
        <v>2.8370000000000002</v>
      </c>
      <c r="I364" s="158"/>
      <c r="L364" s="154"/>
      <c r="M364" s="159"/>
      <c r="T364" s="160"/>
      <c r="AT364" s="155" t="s">
        <v>141</v>
      </c>
      <c r="AU364" s="155" t="s">
        <v>85</v>
      </c>
      <c r="AV364" s="13" t="s">
        <v>85</v>
      </c>
      <c r="AW364" s="13" t="s">
        <v>32</v>
      </c>
      <c r="AX364" s="13" t="s">
        <v>76</v>
      </c>
      <c r="AY364" s="155" t="s">
        <v>132</v>
      </c>
    </row>
    <row r="365" spans="2:65" s="12" customFormat="1">
      <c r="B365" s="148"/>
      <c r="D365" s="144" t="s">
        <v>141</v>
      </c>
      <c r="E365" s="149" t="s">
        <v>1</v>
      </c>
      <c r="F365" s="150" t="s">
        <v>953</v>
      </c>
      <c r="H365" s="149" t="s">
        <v>1</v>
      </c>
      <c r="I365" s="151"/>
      <c r="L365" s="148"/>
      <c r="M365" s="152"/>
      <c r="T365" s="153"/>
      <c r="AT365" s="149" t="s">
        <v>141</v>
      </c>
      <c r="AU365" s="149" t="s">
        <v>85</v>
      </c>
      <c r="AV365" s="12" t="s">
        <v>83</v>
      </c>
      <c r="AW365" s="12" t="s">
        <v>32</v>
      </c>
      <c r="AX365" s="12" t="s">
        <v>76</v>
      </c>
      <c r="AY365" s="149" t="s">
        <v>132</v>
      </c>
    </row>
    <row r="366" spans="2:65" s="13" customFormat="1">
      <c r="B366" s="154"/>
      <c r="D366" s="144" t="s">
        <v>141</v>
      </c>
      <c r="E366" s="155" t="s">
        <v>1</v>
      </c>
      <c r="F366" s="156" t="s">
        <v>954</v>
      </c>
      <c r="H366" s="157">
        <v>0.16500000000000001</v>
      </c>
      <c r="I366" s="158"/>
      <c r="L366" s="154"/>
      <c r="M366" s="159"/>
      <c r="T366" s="160"/>
      <c r="AT366" s="155" t="s">
        <v>141</v>
      </c>
      <c r="AU366" s="155" t="s">
        <v>85</v>
      </c>
      <c r="AV366" s="13" t="s">
        <v>85</v>
      </c>
      <c r="AW366" s="13" t="s">
        <v>32</v>
      </c>
      <c r="AX366" s="13" t="s">
        <v>76</v>
      </c>
      <c r="AY366" s="155" t="s">
        <v>132</v>
      </c>
    </row>
    <row r="367" spans="2:65" s="12" customFormat="1">
      <c r="B367" s="148"/>
      <c r="D367" s="144" t="s">
        <v>141</v>
      </c>
      <c r="E367" s="149" t="s">
        <v>1</v>
      </c>
      <c r="F367" s="150" t="s">
        <v>955</v>
      </c>
      <c r="H367" s="149" t="s">
        <v>1</v>
      </c>
      <c r="I367" s="151"/>
      <c r="L367" s="148"/>
      <c r="M367" s="152"/>
      <c r="T367" s="153"/>
      <c r="AT367" s="149" t="s">
        <v>141</v>
      </c>
      <c r="AU367" s="149" t="s">
        <v>85</v>
      </c>
      <c r="AV367" s="12" t="s">
        <v>83</v>
      </c>
      <c r="AW367" s="12" t="s">
        <v>32</v>
      </c>
      <c r="AX367" s="12" t="s">
        <v>76</v>
      </c>
      <c r="AY367" s="149" t="s">
        <v>132</v>
      </c>
    </row>
    <row r="368" spans="2:65" s="13" customFormat="1">
      <c r="B368" s="154"/>
      <c r="D368" s="144" t="s">
        <v>141</v>
      </c>
      <c r="E368" s="155" t="s">
        <v>1</v>
      </c>
      <c r="F368" s="156" t="s">
        <v>956</v>
      </c>
      <c r="H368" s="157">
        <v>0.124</v>
      </c>
      <c r="I368" s="158"/>
      <c r="L368" s="154"/>
      <c r="M368" s="159"/>
      <c r="T368" s="160"/>
      <c r="AT368" s="155" t="s">
        <v>141</v>
      </c>
      <c r="AU368" s="155" t="s">
        <v>85</v>
      </c>
      <c r="AV368" s="13" t="s">
        <v>85</v>
      </c>
      <c r="AW368" s="13" t="s">
        <v>32</v>
      </c>
      <c r="AX368" s="13" t="s">
        <v>76</v>
      </c>
      <c r="AY368" s="155" t="s">
        <v>132</v>
      </c>
    </row>
    <row r="369" spans="2:65" s="12" customFormat="1">
      <c r="B369" s="148"/>
      <c r="D369" s="144" t="s">
        <v>141</v>
      </c>
      <c r="E369" s="149" t="s">
        <v>1</v>
      </c>
      <c r="F369" s="150" t="s">
        <v>957</v>
      </c>
      <c r="H369" s="149" t="s">
        <v>1</v>
      </c>
      <c r="I369" s="151"/>
      <c r="L369" s="148"/>
      <c r="M369" s="152"/>
      <c r="T369" s="153"/>
      <c r="AT369" s="149" t="s">
        <v>141</v>
      </c>
      <c r="AU369" s="149" t="s">
        <v>85</v>
      </c>
      <c r="AV369" s="12" t="s">
        <v>83</v>
      </c>
      <c r="AW369" s="12" t="s">
        <v>32</v>
      </c>
      <c r="AX369" s="12" t="s">
        <v>76</v>
      </c>
      <c r="AY369" s="149" t="s">
        <v>132</v>
      </c>
    </row>
    <row r="370" spans="2:65" s="13" customFormat="1">
      <c r="B370" s="154"/>
      <c r="D370" s="144" t="s">
        <v>141</v>
      </c>
      <c r="E370" s="155" t="s">
        <v>1</v>
      </c>
      <c r="F370" s="156" t="s">
        <v>958</v>
      </c>
      <c r="H370" s="157">
        <v>1.2E-2</v>
      </c>
      <c r="I370" s="158"/>
      <c r="L370" s="154"/>
      <c r="M370" s="159"/>
      <c r="T370" s="160"/>
      <c r="AT370" s="155" t="s">
        <v>141</v>
      </c>
      <c r="AU370" s="155" t="s">
        <v>85</v>
      </c>
      <c r="AV370" s="13" t="s">
        <v>85</v>
      </c>
      <c r="AW370" s="13" t="s">
        <v>32</v>
      </c>
      <c r="AX370" s="13" t="s">
        <v>76</v>
      </c>
      <c r="AY370" s="155" t="s">
        <v>132</v>
      </c>
    </row>
    <row r="371" spans="2:65" s="12" customFormat="1">
      <c r="B371" s="148"/>
      <c r="D371" s="144" t="s">
        <v>141</v>
      </c>
      <c r="E371" s="149" t="s">
        <v>1</v>
      </c>
      <c r="F371" s="150" t="s">
        <v>959</v>
      </c>
      <c r="H371" s="149" t="s">
        <v>1</v>
      </c>
      <c r="I371" s="151"/>
      <c r="L371" s="148"/>
      <c r="M371" s="152"/>
      <c r="T371" s="153"/>
      <c r="AT371" s="149" t="s">
        <v>141</v>
      </c>
      <c r="AU371" s="149" t="s">
        <v>85</v>
      </c>
      <c r="AV371" s="12" t="s">
        <v>83</v>
      </c>
      <c r="AW371" s="12" t="s">
        <v>32</v>
      </c>
      <c r="AX371" s="12" t="s">
        <v>76</v>
      </c>
      <c r="AY371" s="149" t="s">
        <v>132</v>
      </c>
    </row>
    <row r="372" spans="2:65" s="13" customFormat="1">
      <c r="B372" s="154"/>
      <c r="D372" s="144" t="s">
        <v>141</v>
      </c>
      <c r="E372" s="155" t="s">
        <v>1</v>
      </c>
      <c r="F372" s="156" t="s">
        <v>960</v>
      </c>
      <c r="H372" s="157">
        <v>1.2999999999999999E-2</v>
      </c>
      <c r="I372" s="158"/>
      <c r="L372" s="154"/>
      <c r="M372" s="159"/>
      <c r="T372" s="160"/>
      <c r="AT372" s="155" t="s">
        <v>141</v>
      </c>
      <c r="AU372" s="155" t="s">
        <v>85</v>
      </c>
      <c r="AV372" s="13" t="s">
        <v>85</v>
      </c>
      <c r="AW372" s="13" t="s">
        <v>32</v>
      </c>
      <c r="AX372" s="13" t="s">
        <v>76</v>
      </c>
      <c r="AY372" s="155" t="s">
        <v>132</v>
      </c>
    </row>
    <row r="373" spans="2:65" s="12" customFormat="1">
      <c r="B373" s="148"/>
      <c r="D373" s="144" t="s">
        <v>141</v>
      </c>
      <c r="E373" s="149" t="s">
        <v>1</v>
      </c>
      <c r="F373" s="150" t="s">
        <v>961</v>
      </c>
      <c r="H373" s="149" t="s">
        <v>1</v>
      </c>
      <c r="I373" s="151"/>
      <c r="L373" s="148"/>
      <c r="M373" s="152"/>
      <c r="T373" s="153"/>
      <c r="AT373" s="149" t="s">
        <v>141</v>
      </c>
      <c r="AU373" s="149" t="s">
        <v>85</v>
      </c>
      <c r="AV373" s="12" t="s">
        <v>83</v>
      </c>
      <c r="AW373" s="12" t="s">
        <v>32</v>
      </c>
      <c r="AX373" s="12" t="s">
        <v>76</v>
      </c>
      <c r="AY373" s="149" t="s">
        <v>132</v>
      </c>
    </row>
    <row r="374" spans="2:65" s="13" customFormat="1">
      <c r="B374" s="154"/>
      <c r="D374" s="144" t="s">
        <v>141</v>
      </c>
      <c r="E374" s="155" t="s">
        <v>1</v>
      </c>
      <c r="F374" s="156" t="s">
        <v>962</v>
      </c>
      <c r="H374" s="157">
        <v>4.2999999999999997E-2</v>
      </c>
      <c r="I374" s="158"/>
      <c r="L374" s="154"/>
      <c r="M374" s="159"/>
      <c r="T374" s="160"/>
      <c r="AT374" s="155" t="s">
        <v>141</v>
      </c>
      <c r="AU374" s="155" t="s">
        <v>85</v>
      </c>
      <c r="AV374" s="13" t="s">
        <v>85</v>
      </c>
      <c r="AW374" s="13" t="s">
        <v>32</v>
      </c>
      <c r="AX374" s="13" t="s">
        <v>76</v>
      </c>
      <c r="AY374" s="155" t="s">
        <v>132</v>
      </c>
    </row>
    <row r="375" spans="2:65" s="14" customFormat="1">
      <c r="B375" s="161"/>
      <c r="D375" s="144" t="s">
        <v>141</v>
      </c>
      <c r="E375" s="162" t="s">
        <v>1</v>
      </c>
      <c r="F375" s="163" t="s">
        <v>144</v>
      </c>
      <c r="H375" s="164">
        <v>3.1940000000000004</v>
      </c>
      <c r="I375" s="165"/>
      <c r="L375" s="161"/>
      <c r="M375" s="166"/>
      <c r="T375" s="167"/>
      <c r="AT375" s="162" t="s">
        <v>141</v>
      </c>
      <c r="AU375" s="162" t="s">
        <v>85</v>
      </c>
      <c r="AV375" s="14" t="s">
        <v>131</v>
      </c>
      <c r="AW375" s="14" t="s">
        <v>32</v>
      </c>
      <c r="AX375" s="14" t="s">
        <v>83</v>
      </c>
      <c r="AY375" s="162" t="s">
        <v>132</v>
      </c>
    </row>
    <row r="376" spans="2:65" s="1" customFormat="1" ht="21.75" customHeight="1">
      <c r="B376" s="31"/>
      <c r="C376" s="168" t="s">
        <v>403</v>
      </c>
      <c r="D376" s="168" t="s">
        <v>236</v>
      </c>
      <c r="E376" s="169" t="s">
        <v>963</v>
      </c>
      <c r="F376" s="170" t="s">
        <v>964</v>
      </c>
      <c r="G376" s="171" t="s">
        <v>171</v>
      </c>
      <c r="H376" s="172">
        <v>3.194</v>
      </c>
      <c r="I376" s="173"/>
      <c r="J376" s="174">
        <f>ROUND(I376*H376,2)</f>
        <v>0</v>
      </c>
      <c r="K376" s="170" t="s">
        <v>151</v>
      </c>
      <c r="L376" s="175"/>
      <c r="M376" s="176" t="s">
        <v>1</v>
      </c>
      <c r="N376" s="177" t="s">
        <v>41</v>
      </c>
      <c r="P376" s="140">
        <f>O376*H376</f>
        <v>0</v>
      </c>
      <c r="Q376" s="140">
        <v>1</v>
      </c>
      <c r="R376" s="140">
        <f>Q376*H376</f>
        <v>3.194</v>
      </c>
      <c r="S376" s="140">
        <v>0</v>
      </c>
      <c r="T376" s="141">
        <f>S376*H376</f>
        <v>0</v>
      </c>
      <c r="AR376" s="142" t="s">
        <v>188</v>
      </c>
      <c r="AT376" s="142" t="s">
        <v>236</v>
      </c>
      <c r="AU376" s="142" t="s">
        <v>85</v>
      </c>
      <c r="AY376" s="16" t="s">
        <v>132</v>
      </c>
      <c r="BE376" s="143">
        <f>IF(N376="základní",J376,0)</f>
        <v>0</v>
      </c>
      <c r="BF376" s="143">
        <f>IF(N376="snížená",J376,0)</f>
        <v>0</v>
      </c>
      <c r="BG376" s="143">
        <f>IF(N376="zákl. přenesená",J376,0)</f>
        <v>0</v>
      </c>
      <c r="BH376" s="143">
        <f>IF(N376="sníž. přenesená",J376,0)</f>
        <v>0</v>
      </c>
      <c r="BI376" s="143">
        <f>IF(N376="nulová",J376,0)</f>
        <v>0</v>
      </c>
      <c r="BJ376" s="16" t="s">
        <v>83</v>
      </c>
      <c r="BK376" s="143">
        <f>ROUND(I376*H376,2)</f>
        <v>0</v>
      </c>
      <c r="BL376" s="16" t="s">
        <v>131</v>
      </c>
      <c r="BM376" s="142" t="s">
        <v>965</v>
      </c>
    </row>
    <row r="377" spans="2:65" s="1" customFormat="1">
      <c r="B377" s="31"/>
      <c r="D377" s="144" t="s">
        <v>140</v>
      </c>
      <c r="F377" s="145" t="s">
        <v>964</v>
      </c>
      <c r="I377" s="146"/>
      <c r="L377" s="31"/>
      <c r="M377" s="147"/>
      <c r="T377" s="55"/>
      <c r="AT377" s="16" t="s">
        <v>140</v>
      </c>
      <c r="AU377" s="16" t="s">
        <v>85</v>
      </c>
    </row>
    <row r="378" spans="2:65" s="1" customFormat="1" ht="37.950000000000003" customHeight="1">
      <c r="B378" s="31"/>
      <c r="C378" s="131" t="s">
        <v>410</v>
      </c>
      <c r="D378" s="131" t="s">
        <v>135</v>
      </c>
      <c r="E378" s="132" t="s">
        <v>966</v>
      </c>
      <c r="F378" s="133" t="s">
        <v>967</v>
      </c>
      <c r="G378" s="134" t="s">
        <v>171</v>
      </c>
      <c r="H378" s="135">
        <v>2.2330000000000001</v>
      </c>
      <c r="I378" s="136"/>
      <c r="J378" s="137">
        <f>ROUND(I378*H378,2)</f>
        <v>0</v>
      </c>
      <c r="K378" s="133" t="s">
        <v>151</v>
      </c>
      <c r="L378" s="31"/>
      <c r="M378" s="138" t="s">
        <v>1</v>
      </c>
      <c r="N378" s="139" t="s">
        <v>41</v>
      </c>
      <c r="P378" s="140">
        <f>O378*H378</f>
        <v>0</v>
      </c>
      <c r="Q378" s="140">
        <v>1.7090000000000001E-2</v>
      </c>
      <c r="R378" s="140">
        <f>Q378*H378</f>
        <v>3.8161970000000003E-2</v>
      </c>
      <c r="S378" s="140">
        <v>0</v>
      </c>
      <c r="T378" s="141">
        <f>S378*H378</f>
        <v>0</v>
      </c>
      <c r="AR378" s="142" t="s">
        <v>131</v>
      </c>
      <c r="AT378" s="142" t="s">
        <v>135</v>
      </c>
      <c r="AU378" s="142" t="s">
        <v>85</v>
      </c>
      <c r="AY378" s="16" t="s">
        <v>132</v>
      </c>
      <c r="BE378" s="143">
        <f>IF(N378="základní",J378,0)</f>
        <v>0</v>
      </c>
      <c r="BF378" s="143">
        <f>IF(N378="snížená",J378,0)</f>
        <v>0</v>
      </c>
      <c r="BG378" s="143">
        <f>IF(N378="zákl. přenesená",J378,0)</f>
        <v>0</v>
      </c>
      <c r="BH378" s="143">
        <f>IF(N378="sníž. přenesená",J378,0)</f>
        <v>0</v>
      </c>
      <c r="BI378" s="143">
        <f>IF(N378="nulová",J378,0)</f>
        <v>0</v>
      </c>
      <c r="BJ378" s="16" t="s">
        <v>83</v>
      </c>
      <c r="BK378" s="143">
        <f>ROUND(I378*H378,2)</f>
        <v>0</v>
      </c>
      <c r="BL378" s="16" t="s">
        <v>131</v>
      </c>
      <c r="BM378" s="142" t="s">
        <v>968</v>
      </c>
    </row>
    <row r="379" spans="2:65" s="1" customFormat="1" ht="19.2">
      <c r="B379" s="31"/>
      <c r="D379" s="144" t="s">
        <v>140</v>
      </c>
      <c r="F379" s="145" t="s">
        <v>969</v>
      </c>
      <c r="I379" s="146"/>
      <c r="L379" s="31"/>
      <c r="M379" s="147"/>
      <c r="T379" s="55"/>
      <c r="AT379" s="16" t="s">
        <v>140</v>
      </c>
      <c r="AU379" s="16" t="s">
        <v>85</v>
      </c>
    </row>
    <row r="380" spans="2:65" s="12" customFormat="1">
      <c r="B380" s="148"/>
      <c r="D380" s="144" t="s">
        <v>141</v>
      </c>
      <c r="E380" s="149" t="s">
        <v>1</v>
      </c>
      <c r="F380" s="150" t="s">
        <v>970</v>
      </c>
      <c r="H380" s="149" t="s">
        <v>1</v>
      </c>
      <c r="I380" s="151"/>
      <c r="L380" s="148"/>
      <c r="M380" s="152"/>
      <c r="T380" s="153"/>
      <c r="AT380" s="149" t="s">
        <v>141</v>
      </c>
      <c r="AU380" s="149" t="s">
        <v>85</v>
      </c>
      <c r="AV380" s="12" t="s">
        <v>83</v>
      </c>
      <c r="AW380" s="12" t="s">
        <v>32</v>
      </c>
      <c r="AX380" s="12" t="s">
        <v>76</v>
      </c>
      <c r="AY380" s="149" t="s">
        <v>132</v>
      </c>
    </row>
    <row r="381" spans="2:65" s="12" customFormat="1">
      <c r="B381" s="148"/>
      <c r="D381" s="144" t="s">
        <v>141</v>
      </c>
      <c r="E381" s="149" t="s">
        <v>1</v>
      </c>
      <c r="F381" s="150" t="s">
        <v>971</v>
      </c>
      <c r="H381" s="149" t="s">
        <v>1</v>
      </c>
      <c r="I381" s="151"/>
      <c r="L381" s="148"/>
      <c r="M381" s="152"/>
      <c r="T381" s="153"/>
      <c r="AT381" s="149" t="s">
        <v>141</v>
      </c>
      <c r="AU381" s="149" t="s">
        <v>85</v>
      </c>
      <c r="AV381" s="12" t="s">
        <v>83</v>
      </c>
      <c r="AW381" s="12" t="s">
        <v>32</v>
      </c>
      <c r="AX381" s="12" t="s">
        <v>76</v>
      </c>
      <c r="AY381" s="149" t="s">
        <v>132</v>
      </c>
    </row>
    <row r="382" spans="2:65" s="12" customFormat="1">
      <c r="B382" s="148"/>
      <c r="D382" s="144" t="s">
        <v>141</v>
      </c>
      <c r="E382" s="149" t="s">
        <v>1</v>
      </c>
      <c r="F382" s="150" t="s">
        <v>972</v>
      </c>
      <c r="H382" s="149" t="s">
        <v>1</v>
      </c>
      <c r="I382" s="151"/>
      <c r="L382" s="148"/>
      <c r="M382" s="152"/>
      <c r="T382" s="153"/>
      <c r="AT382" s="149" t="s">
        <v>141</v>
      </c>
      <c r="AU382" s="149" t="s">
        <v>85</v>
      </c>
      <c r="AV382" s="12" t="s">
        <v>83</v>
      </c>
      <c r="AW382" s="12" t="s">
        <v>32</v>
      </c>
      <c r="AX382" s="12" t="s">
        <v>76</v>
      </c>
      <c r="AY382" s="149" t="s">
        <v>132</v>
      </c>
    </row>
    <row r="383" spans="2:65" s="13" customFormat="1">
      <c r="B383" s="154"/>
      <c r="D383" s="144" t="s">
        <v>141</v>
      </c>
      <c r="E383" s="155" t="s">
        <v>1</v>
      </c>
      <c r="F383" s="156" t="s">
        <v>973</v>
      </c>
      <c r="H383" s="157">
        <v>1.585</v>
      </c>
      <c r="I383" s="158"/>
      <c r="L383" s="154"/>
      <c r="M383" s="159"/>
      <c r="T383" s="160"/>
      <c r="AT383" s="155" t="s">
        <v>141</v>
      </c>
      <c r="AU383" s="155" t="s">
        <v>85</v>
      </c>
      <c r="AV383" s="13" t="s">
        <v>85</v>
      </c>
      <c r="AW383" s="13" t="s">
        <v>32</v>
      </c>
      <c r="AX383" s="13" t="s">
        <v>76</v>
      </c>
      <c r="AY383" s="155" t="s">
        <v>132</v>
      </c>
    </row>
    <row r="384" spans="2:65" s="13" customFormat="1">
      <c r="B384" s="154"/>
      <c r="D384" s="144" t="s">
        <v>141</v>
      </c>
      <c r="E384" s="155" t="s">
        <v>1</v>
      </c>
      <c r="F384" s="156" t="s">
        <v>974</v>
      </c>
      <c r="H384" s="157">
        <v>0.64800000000000013</v>
      </c>
      <c r="I384" s="158"/>
      <c r="L384" s="154"/>
      <c r="M384" s="159"/>
      <c r="T384" s="160"/>
      <c r="AT384" s="155" t="s">
        <v>141</v>
      </c>
      <c r="AU384" s="155" t="s">
        <v>85</v>
      </c>
      <c r="AV384" s="13" t="s">
        <v>85</v>
      </c>
      <c r="AW384" s="13" t="s">
        <v>32</v>
      </c>
      <c r="AX384" s="13" t="s">
        <v>76</v>
      </c>
      <c r="AY384" s="155" t="s">
        <v>132</v>
      </c>
    </row>
    <row r="385" spans="2:65" s="14" customFormat="1">
      <c r="B385" s="161"/>
      <c r="D385" s="144" t="s">
        <v>141</v>
      </c>
      <c r="E385" s="162" t="s">
        <v>1</v>
      </c>
      <c r="F385" s="163" t="s">
        <v>144</v>
      </c>
      <c r="H385" s="164">
        <v>2.2330000000000001</v>
      </c>
      <c r="I385" s="165"/>
      <c r="L385" s="161"/>
      <c r="M385" s="166"/>
      <c r="T385" s="167"/>
      <c r="AT385" s="162" t="s">
        <v>141</v>
      </c>
      <c r="AU385" s="162" t="s">
        <v>85</v>
      </c>
      <c r="AV385" s="14" t="s">
        <v>131</v>
      </c>
      <c r="AW385" s="14" t="s">
        <v>32</v>
      </c>
      <c r="AX385" s="14" t="s">
        <v>83</v>
      </c>
      <c r="AY385" s="162" t="s">
        <v>132</v>
      </c>
    </row>
    <row r="386" spans="2:65" s="1" customFormat="1" ht="24.15" customHeight="1">
      <c r="B386" s="31"/>
      <c r="C386" s="168" t="s">
        <v>415</v>
      </c>
      <c r="D386" s="168" t="s">
        <v>236</v>
      </c>
      <c r="E386" s="169" t="s">
        <v>975</v>
      </c>
      <c r="F386" s="170" t="s">
        <v>976</v>
      </c>
      <c r="G386" s="171" t="s">
        <v>171</v>
      </c>
      <c r="H386" s="172">
        <v>1.585</v>
      </c>
      <c r="I386" s="173"/>
      <c r="J386" s="174">
        <f>ROUND(I386*H386,2)</f>
        <v>0</v>
      </c>
      <c r="K386" s="170" t="s">
        <v>151</v>
      </c>
      <c r="L386" s="175"/>
      <c r="M386" s="176" t="s">
        <v>1</v>
      </c>
      <c r="N386" s="177" t="s">
        <v>41</v>
      </c>
      <c r="P386" s="140">
        <f>O386*H386</f>
        <v>0</v>
      </c>
      <c r="Q386" s="140">
        <v>1</v>
      </c>
      <c r="R386" s="140">
        <f>Q386*H386</f>
        <v>1.585</v>
      </c>
      <c r="S386" s="140">
        <v>0</v>
      </c>
      <c r="T386" s="141">
        <f>S386*H386</f>
        <v>0</v>
      </c>
      <c r="AR386" s="142" t="s">
        <v>188</v>
      </c>
      <c r="AT386" s="142" t="s">
        <v>236</v>
      </c>
      <c r="AU386" s="142" t="s">
        <v>85</v>
      </c>
      <c r="AY386" s="16" t="s">
        <v>132</v>
      </c>
      <c r="BE386" s="143">
        <f>IF(N386="základní",J386,0)</f>
        <v>0</v>
      </c>
      <c r="BF386" s="143">
        <f>IF(N386="snížená",J386,0)</f>
        <v>0</v>
      </c>
      <c r="BG386" s="143">
        <f>IF(N386="zákl. přenesená",J386,0)</f>
        <v>0</v>
      </c>
      <c r="BH386" s="143">
        <f>IF(N386="sníž. přenesená",J386,0)</f>
        <v>0</v>
      </c>
      <c r="BI386" s="143">
        <f>IF(N386="nulová",J386,0)</f>
        <v>0</v>
      </c>
      <c r="BJ386" s="16" t="s">
        <v>83</v>
      </c>
      <c r="BK386" s="143">
        <f>ROUND(I386*H386,2)</f>
        <v>0</v>
      </c>
      <c r="BL386" s="16" t="s">
        <v>131</v>
      </c>
      <c r="BM386" s="142" t="s">
        <v>977</v>
      </c>
    </row>
    <row r="387" spans="2:65" s="1" customFormat="1" ht="19.2">
      <c r="B387" s="31"/>
      <c r="D387" s="144" t="s">
        <v>140</v>
      </c>
      <c r="F387" s="145" t="s">
        <v>976</v>
      </c>
      <c r="I387" s="146"/>
      <c r="L387" s="31"/>
      <c r="M387" s="147"/>
      <c r="T387" s="55"/>
      <c r="AT387" s="16" t="s">
        <v>140</v>
      </c>
      <c r="AU387" s="16" t="s">
        <v>85</v>
      </c>
    </row>
    <row r="388" spans="2:65" s="12" customFormat="1">
      <c r="B388" s="148"/>
      <c r="D388" s="144" t="s">
        <v>141</v>
      </c>
      <c r="E388" s="149" t="s">
        <v>1</v>
      </c>
      <c r="F388" s="150" t="s">
        <v>970</v>
      </c>
      <c r="H388" s="149" t="s">
        <v>1</v>
      </c>
      <c r="I388" s="151"/>
      <c r="L388" s="148"/>
      <c r="M388" s="152"/>
      <c r="T388" s="153"/>
      <c r="AT388" s="149" t="s">
        <v>141</v>
      </c>
      <c r="AU388" s="149" t="s">
        <v>85</v>
      </c>
      <c r="AV388" s="12" t="s">
        <v>83</v>
      </c>
      <c r="AW388" s="12" t="s">
        <v>32</v>
      </c>
      <c r="AX388" s="12" t="s">
        <v>76</v>
      </c>
      <c r="AY388" s="149" t="s">
        <v>132</v>
      </c>
    </row>
    <row r="389" spans="2:65" s="12" customFormat="1">
      <c r="B389" s="148"/>
      <c r="D389" s="144" t="s">
        <v>141</v>
      </c>
      <c r="E389" s="149" t="s">
        <v>1</v>
      </c>
      <c r="F389" s="150" t="s">
        <v>971</v>
      </c>
      <c r="H389" s="149" t="s">
        <v>1</v>
      </c>
      <c r="I389" s="151"/>
      <c r="L389" s="148"/>
      <c r="M389" s="152"/>
      <c r="T389" s="153"/>
      <c r="AT389" s="149" t="s">
        <v>141</v>
      </c>
      <c r="AU389" s="149" t="s">
        <v>85</v>
      </c>
      <c r="AV389" s="12" t="s">
        <v>83</v>
      </c>
      <c r="AW389" s="12" t="s">
        <v>32</v>
      </c>
      <c r="AX389" s="12" t="s">
        <v>76</v>
      </c>
      <c r="AY389" s="149" t="s">
        <v>132</v>
      </c>
    </row>
    <row r="390" spans="2:65" s="13" customFormat="1">
      <c r="B390" s="154"/>
      <c r="D390" s="144" t="s">
        <v>141</v>
      </c>
      <c r="E390" s="155" t="s">
        <v>1</v>
      </c>
      <c r="F390" s="156" t="s">
        <v>973</v>
      </c>
      <c r="H390" s="157">
        <v>1.585</v>
      </c>
      <c r="I390" s="158"/>
      <c r="L390" s="154"/>
      <c r="M390" s="159"/>
      <c r="T390" s="160"/>
      <c r="AT390" s="155" t="s">
        <v>141</v>
      </c>
      <c r="AU390" s="155" t="s">
        <v>85</v>
      </c>
      <c r="AV390" s="13" t="s">
        <v>85</v>
      </c>
      <c r="AW390" s="13" t="s">
        <v>32</v>
      </c>
      <c r="AX390" s="13" t="s">
        <v>76</v>
      </c>
      <c r="AY390" s="155" t="s">
        <v>132</v>
      </c>
    </row>
    <row r="391" spans="2:65" s="14" customFormat="1">
      <c r="B391" s="161"/>
      <c r="D391" s="144" t="s">
        <v>141</v>
      </c>
      <c r="E391" s="162" t="s">
        <v>1</v>
      </c>
      <c r="F391" s="163" t="s">
        <v>144</v>
      </c>
      <c r="H391" s="164">
        <v>1.585</v>
      </c>
      <c r="I391" s="165"/>
      <c r="L391" s="161"/>
      <c r="M391" s="166"/>
      <c r="T391" s="167"/>
      <c r="AT391" s="162" t="s">
        <v>141</v>
      </c>
      <c r="AU391" s="162" t="s">
        <v>85</v>
      </c>
      <c r="AV391" s="14" t="s">
        <v>131</v>
      </c>
      <c r="AW391" s="14" t="s">
        <v>32</v>
      </c>
      <c r="AX391" s="14" t="s">
        <v>83</v>
      </c>
      <c r="AY391" s="162" t="s">
        <v>132</v>
      </c>
    </row>
    <row r="392" spans="2:65" s="1" customFormat="1" ht="21.75" customHeight="1">
      <c r="B392" s="31"/>
      <c r="C392" s="168" t="s">
        <v>420</v>
      </c>
      <c r="D392" s="168" t="s">
        <v>236</v>
      </c>
      <c r="E392" s="169" t="s">
        <v>978</v>
      </c>
      <c r="F392" s="170" t="s">
        <v>979</v>
      </c>
      <c r="G392" s="171" t="s">
        <v>171</v>
      </c>
      <c r="H392" s="172">
        <v>0.64800000000000013</v>
      </c>
      <c r="I392" s="173"/>
      <c r="J392" s="174">
        <f>ROUND(I392*H392,2)</f>
        <v>0</v>
      </c>
      <c r="K392" s="170" t="s">
        <v>151</v>
      </c>
      <c r="L392" s="175"/>
      <c r="M392" s="176" t="s">
        <v>1</v>
      </c>
      <c r="N392" s="177" t="s">
        <v>41</v>
      </c>
      <c r="P392" s="140">
        <f>O392*H392</f>
        <v>0</v>
      </c>
      <c r="Q392" s="140">
        <v>1</v>
      </c>
      <c r="R392" s="140">
        <f>Q392*H392</f>
        <v>0.64800000000000013</v>
      </c>
      <c r="S392" s="140">
        <v>0</v>
      </c>
      <c r="T392" s="141">
        <f>S392*H392</f>
        <v>0</v>
      </c>
      <c r="AR392" s="142" t="s">
        <v>188</v>
      </c>
      <c r="AT392" s="142" t="s">
        <v>236</v>
      </c>
      <c r="AU392" s="142" t="s">
        <v>85</v>
      </c>
      <c r="AY392" s="16" t="s">
        <v>132</v>
      </c>
      <c r="BE392" s="143">
        <f>IF(N392="základní",J392,0)</f>
        <v>0</v>
      </c>
      <c r="BF392" s="143">
        <f>IF(N392="snížená",J392,0)</f>
        <v>0</v>
      </c>
      <c r="BG392" s="143">
        <f>IF(N392="zákl. přenesená",J392,0)</f>
        <v>0</v>
      </c>
      <c r="BH392" s="143">
        <f>IF(N392="sníž. přenesená",J392,0)</f>
        <v>0</v>
      </c>
      <c r="BI392" s="143">
        <f>IF(N392="nulová",J392,0)</f>
        <v>0</v>
      </c>
      <c r="BJ392" s="16" t="s">
        <v>83</v>
      </c>
      <c r="BK392" s="143">
        <f>ROUND(I392*H392,2)</f>
        <v>0</v>
      </c>
      <c r="BL392" s="16" t="s">
        <v>131</v>
      </c>
      <c r="BM392" s="142" t="s">
        <v>980</v>
      </c>
    </row>
    <row r="393" spans="2:65" s="1" customFormat="1">
      <c r="B393" s="31"/>
      <c r="D393" s="144" t="s">
        <v>140</v>
      </c>
      <c r="F393" s="145" t="s">
        <v>979</v>
      </c>
      <c r="I393" s="146"/>
      <c r="L393" s="31"/>
      <c r="M393" s="147"/>
      <c r="T393" s="55"/>
      <c r="AT393" s="16" t="s">
        <v>140</v>
      </c>
      <c r="AU393" s="16" t="s">
        <v>85</v>
      </c>
    </row>
    <row r="394" spans="2:65" s="12" customFormat="1">
      <c r="B394" s="148"/>
      <c r="D394" s="144" t="s">
        <v>141</v>
      </c>
      <c r="E394" s="149" t="s">
        <v>1</v>
      </c>
      <c r="F394" s="150" t="s">
        <v>970</v>
      </c>
      <c r="H394" s="149" t="s">
        <v>1</v>
      </c>
      <c r="I394" s="151"/>
      <c r="L394" s="148"/>
      <c r="M394" s="152"/>
      <c r="T394" s="153"/>
      <c r="AT394" s="149" t="s">
        <v>141</v>
      </c>
      <c r="AU394" s="149" t="s">
        <v>85</v>
      </c>
      <c r="AV394" s="12" t="s">
        <v>83</v>
      </c>
      <c r="AW394" s="12" t="s">
        <v>32</v>
      </c>
      <c r="AX394" s="12" t="s">
        <v>76</v>
      </c>
      <c r="AY394" s="149" t="s">
        <v>132</v>
      </c>
    </row>
    <row r="395" spans="2:65" s="12" customFormat="1">
      <c r="B395" s="148"/>
      <c r="D395" s="144" t="s">
        <v>141</v>
      </c>
      <c r="E395" s="149" t="s">
        <v>1</v>
      </c>
      <c r="F395" s="150" t="s">
        <v>972</v>
      </c>
      <c r="H395" s="149" t="s">
        <v>1</v>
      </c>
      <c r="I395" s="151"/>
      <c r="L395" s="148"/>
      <c r="M395" s="152"/>
      <c r="T395" s="153"/>
      <c r="AT395" s="149" t="s">
        <v>141</v>
      </c>
      <c r="AU395" s="149" t="s">
        <v>85</v>
      </c>
      <c r="AV395" s="12" t="s">
        <v>83</v>
      </c>
      <c r="AW395" s="12" t="s">
        <v>32</v>
      </c>
      <c r="AX395" s="12" t="s">
        <v>76</v>
      </c>
      <c r="AY395" s="149" t="s">
        <v>132</v>
      </c>
    </row>
    <row r="396" spans="2:65" s="13" customFormat="1">
      <c r="B396" s="154"/>
      <c r="D396" s="144" t="s">
        <v>141</v>
      </c>
      <c r="E396" s="155" t="s">
        <v>1</v>
      </c>
      <c r="F396" s="156" t="s">
        <v>974</v>
      </c>
      <c r="H396" s="157">
        <v>0.64800000000000013</v>
      </c>
      <c r="I396" s="158"/>
      <c r="L396" s="154"/>
      <c r="M396" s="159"/>
      <c r="T396" s="160"/>
      <c r="AT396" s="155" t="s">
        <v>141</v>
      </c>
      <c r="AU396" s="155" t="s">
        <v>85</v>
      </c>
      <c r="AV396" s="13" t="s">
        <v>85</v>
      </c>
      <c r="AW396" s="13" t="s">
        <v>32</v>
      </c>
      <c r="AX396" s="13" t="s">
        <v>76</v>
      </c>
      <c r="AY396" s="155" t="s">
        <v>132</v>
      </c>
    </row>
    <row r="397" spans="2:65" s="14" customFormat="1">
      <c r="B397" s="161"/>
      <c r="D397" s="144" t="s">
        <v>141</v>
      </c>
      <c r="E397" s="162" t="s">
        <v>1</v>
      </c>
      <c r="F397" s="163" t="s">
        <v>144</v>
      </c>
      <c r="H397" s="164">
        <v>0.64800000000000013</v>
      </c>
      <c r="I397" s="165"/>
      <c r="L397" s="161"/>
      <c r="M397" s="166"/>
      <c r="T397" s="167"/>
      <c r="AT397" s="162" t="s">
        <v>141</v>
      </c>
      <c r="AU397" s="162" t="s">
        <v>85</v>
      </c>
      <c r="AV397" s="14" t="s">
        <v>131</v>
      </c>
      <c r="AW397" s="14" t="s">
        <v>32</v>
      </c>
      <c r="AX397" s="14" t="s">
        <v>83</v>
      </c>
      <c r="AY397" s="162" t="s">
        <v>132</v>
      </c>
    </row>
    <row r="398" spans="2:65" s="1" customFormat="1" ht="33" customHeight="1">
      <c r="B398" s="31"/>
      <c r="C398" s="131" t="s">
        <v>425</v>
      </c>
      <c r="D398" s="131" t="s">
        <v>135</v>
      </c>
      <c r="E398" s="132" t="s">
        <v>228</v>
      </c>
      <c r="F398" s="133" t="s">
        <v>229</v>
      </c>
      <c r="G398" s="134" t="s">
        <v>171</v>
      </c>
      <c r="H398" s="135">
        <v>0.31</v>
      </c>
      <c r="I398" s="136"/>
      <c r="J398" s="137">
        <f>ROUND(I398*H398,2)</f>
        <v>0</v>
      </c>
      <c r="K398" s="133" t="s">
        <v>151</v>
      </c>
      <c r="L398" s="31"/>
      <c r="M398" s="138" t="s">
        <v>1</v>
      </c>
      <c r="N398" s="139" t="s">
        <v>41</v>
      </c>
      <c r="P398" s="140">
        <f>O398*H398</f>
        <v>0</v>
      </c>
      <c r="Q398" s="140">
        <v>1.2210000000000002E-2</v>
      </c>
      <c r="R398" s="140">
        <f>Q398*H398</f>
        <v>3.7851000000000004E-3</v>
      </c>
      <c r="S398" s="140">
        <v>0</v>
      </c>
      <c r="T398" s="141">
        <f>S398*H398</f>
        <v>0</v>
      </c>
      <c r="AR398" s="142" t="s">
        <v>131</v>
      </c>
      <c r="AT398" s="142" t="s">
        <v>135</v>
      </c>
      <c r="AU398" s="142" t="s">
        <v>85</v>
      </c>
      <c r="AY398" s="16" t="s">
        <v>132</v>
      </c>
      <c r="BE398" s="143">
        <f>IF(N398="základní",J398,0)</f>
        <v>0</v>
      </c>
      <c r="BF398" s="143">
        <f>IF(N398="snížená",J398,0)</f>
        <v>0</v>
      </c>
      <c r="BG398" s="143">
        <f>IF(N398="zákl. přenesená",J398,0)</f>
        <v>0</v>
      </c>
      <c r="BH398" s="143">
        <f>IF(N398="sníž. přenesená",J398,0)</f>
        <v>0</v>
      </c>
      <c r="BI398" s="143">
        <f>IF(N398="nulová",J398,0)</f>
        <v>0</v>
      </c>
      <c r="BJ398" s="16" t="s">
        <v>83</v>
      </c>
      <c r="BK398" s="143">
        <f>ROUND(I398*H398,2)</f>
        <v>0</v>
      </c>
      <c r="BL398" s="16" t="s">
        <v>131</v>
      </c>
      <c r="BM398" s="142" t="s">
        <v>981</v>
      </c>
    </row>
    <row r="399" spans="2:65" s="1" customFormat="1" ht="19.2">
      <c r="B399" s="31"/>
      <c r="D399" s="144" t="s">
        <v>140</v>
      </c>
      <c r="F399" s="145" t="s">
        <v>231</v>
      </c>
      <c r="I399" s="146"/>
      <c r="L399" s="31"/>
      <c r="M399" s="147"/>
      <c r="T399" s="55"/>
      <c r="AT399" s="16" t="s">
        <v>140</v>
      </c>
      <c r="AU399" s="16" t="s">
        <v>85</v>
      </c>
    </row>
    <row r="400" spans="2:65" s="12" customFormat="1">
      <c r="B400" s="148"/>
      <c r="D400" s="144" t="s">
        <v>141</v>
      </c>
      <c r="E400" s="149" t="s">
        <v>1</v>
      </c>
      <c r="F400" s="150" t="s">
        <v>982</v>
      </c>
      <c r="H400" s="149" t="s">
        <v>1</v>
      </c>
      <c r="I400" s="151"/>
      <c r="L400" s="148"/>
      <c r="M400" s="152"/>
      <c r="T400" s="153"/>
      <c r="AT400" s="149" t="s">
        <v>141</v>
      </c>
      <c r="AU400" s="149" t="s">
        <v>85</v>
      </c>
      <c r="AV400" s="12" t="s">
        <v>83</v>
      </c>
      <c r="AW400" s="12" t="s">
        <v>32</v>
      </c>
      <c r="AX400" s="12" t="s">
        <v>76</v>
      </c>
      <c r="AY400" s="149" t="s">
        <v>132</v>
      </c>
    </row>
    <row r="401" spans="2:65" s="12" customFormat="1">
      <c r="B401" s="148"/>
      <c r="D401" s="144" t="s">
        <v>141</v>
      </c>
      <c r="E401" s="149" t="s">
        <v>1</v>
      </c>
      <c r="F401" s="150" t="s">
        <v>983</v>
      </c>
      <c r="H401" s="149" t="s">
        <v>1</v>
      </c>
      <c r="I401" s="151"/>
      <c r="L401" s="148"/>
      <c r="M401" s="152"/>
      <c r="T401" s="153"/>
      <c r="AT401" s="149" t="s">
        <v>141</v>
      </c>
      <c r="AU401" s="149" t="s">
        <v>85</v>
      </c>
      <c r="AV401" s="12" t="s">
        <v>83</v>
      </c>
      <c r="AW401" s="12" t="s">
        <v>32</v>
      </c>
      <c r="AX401" s="12" t="s">
        <v>76</v>
      </c>
      <c r="AY401" s="149" t="s">
        <v>132</v>
      </c>
    </row>
    <row r="402" spans="2:65" s="13" customFormat="1">
      <c r="B402" s="154"/>
      <c r="D402" s="144" t="s">
        <v>141</v>
      </c>
      <c r="E402" s="155" t="s">
        <v>1</v>
      </c>
      <c r="F402" s="156" t="s">
        <v>984</v>
      </c>
      <c r="H402" s="157">
        <v>0.31</v>
      </c>
      <c r="I402" s="158"/>
      <c r="L402" s="154"/>
      <c r="M402" s="159"/>
      <c r="T402" s="160"/>
      <c r="AT402" s="155" t="s">
        <v>141</v>
      </c>
      <c r="AU402" s="155" t="s">
        <v>85</v>
      </c>
      <c r="AV402" s="13" t="s">
        <v>85</v>
      </c>
      <c r="AW402" s="13" t="s">
        <v>32</v>
      </c>
      <c r="AX402" s="13" t="s">
        <v>76</v>
      </c>
      <c r="AY402" s="155" t="s">
        <v>132</v>
      </c>
    </row>
    <row r="403" spans="2:65" s="14" customFormat="1">
      <c r="B403" s="161"/>
      <c r="D403" s="144" t="s">
        <v>141</v>
      </c>
      <c r="E403" s="162" t="s">
        <v>1</v>
      </c>
      <c r="F403" s="163" t="s">
        <v>144</v>
      </c>
      <c r="H403" s="164">
        <v>0.31</v>
      </c>
      <c r="I403" s="165"/>
      <c r="L403" s="161"/>
      <c r="M403" s="166"/>
      <c r="T403" s="167"/>
      <c r="AT403" s="162" t="s">
        <v>141</v>
      </c>
      <c r="AU403" s="162" t="s">
        <v>85</v>
      </c>
      <c r="AV403" s="14" t="s">
        <v>131</v>
      </c>
      <c r="AW403" s="14" t="s">
        <v>32</v>
      </c>
      <c r="AX403" s="14" t="s">
        <v>83</v>
      </c>
      <c r="AY403" s="162" t="s">
        <v>132</v>
      </c>
    </row>
    <row r="404" spans="2:65" s="1" customFormat="1" ht="21.75" customHeight="1">
      <c r="B404" s="31"/>
      <c r="C404" s="168" t="s">
        <v>430</v>
      </c>
      <c r="D404" s="168" t="s">
        <v>236</v>
      </c>
      <c r="E404" s="169" t="s">
        <v>985</v>
      </c>
      <c r="F404" s="170" t="s">
        <v>986</v>
      </c>
      <c r="G404" s="171" t="s">
        <v>171</v>
      </c>
      <c r="H404" s="172">
        <v>0.31</v>
      </c>
      <c r="I404" s="173"/>
      <c r="J404" s="174">
        <f>ROUND(I404*H404,2)</f>
        <v>0</v>
      </c>
      <c r="K404" s="170" t="s">
        <v>151</v>
      </c>
      <c r="L404" s="175"/>
      <c r="M404" s="176" t="s">
        <v>1</v>
      </c>
      <c r="N404" s="177" t="s">
        <v>41</v>
      </c>
      <c r="P404" s="140">
        <f>O404*H404</f>
        <v>0</v>
      </c>
      <c r="Q404" s="140">
        <v>1</v>
      </c>
      <c r="R404" s="140">
        <f>Q404*H404</f>
        <v>0.31</v>
      </c>
      <c r="S404" s="140">
        <v>0</v>
      </c>
      <c r="T404" s="141">
        <f>S404*H404</f>
        <v>0</v>
      </c>
      <c r="AR404" s="142" t="s">
        <v>188</v>
      </c>
      <c r="AT404" s="142" t="s">
        <v>236</v>
      </c>
      <c r="AU404" s="142" t="s">
        <v>85</v>
      </c>
      <c r="AY404" s="16" t="s">
        <v>132</v>
      </c>
      <c r="BE404" s="143">
        <f>IF(N404="základní",J404,0)</f>
        <v>0</v>
      </c>
      <c r="BF404" s="143">
        <f>IF(N404="snížená",J404,0)</f>
        <v>0</v>
      </c>
      <c r="BG404" s="143">
        <f>IF(N404="zákl. přenesená",J404,0)</f>
        <v>0</v>
      </c>
      <c r="BH404" s="143">
        <f>IF(N404="sníž. přenesená",J404,0)</f>
        <v>0</v>
      </c>
      <c r="BI404" s="143">
        <f>IF(N404="nulová",J404,0)</f>
        <v>0</v>
      </c>
      <c r="BJ404" s="16" t="s">
        <v>83</v>
      </c>
      <c r="BK404" s="143">
        <f>ROUND(I404*H404,2)</f>
        <v>0</v>
      </c>
      <c r="BL404" s="16" t="s">
        <v>131</v>
      </c>
      <c r="BM404" s="142" t="s">
        <v>987</v>
      </c>
    </row>
    <row r="405" spans="2:65" s="1" customFormat="1">
      <c r="B405" s="31"/>
      <c r="D405" s="144" t="s">
        <v>140</v>
      </c>
      <c r="F405" s="145" t="s">
        <v>986</v>
      </c>
      <c r="I405" s="146"/>
      <c r="L405" s="31"/>
      <c r="M405" s="147"/>
      <c r="T405" s="55"/>
      <c r="AT405" s="16" t="s">
        <v>140</v>
      </c>
      <c r="AU405" s="16" t="s">
        <v>85</v>
      </c>
    </row>
    <row r="406" spans="2:65" s="12" customFormat="1">
      <c r="B406" s="148"/>
      <c r="D406" s="144" t="s">
        <v>141</v>
      </c>
      <c r="E406" s="149" t="s">
        <v>1</v>
      </c>
      <c r="F406" s="150" t="s">
        <v>982</v>
      </c>
      <c r="H406" s="149" t="s">
        <v>1</v>
      </c>
      <c r="I406" s="151"/>
      <c r="L406" s="148"/>
      <c r="M406" s="152"/>
      <c r="T406" s="153"/>
      <c r="AT406" s="149" t="s">
        <v>141</v>
      </c>
      <c r="AU406" s="149" t="s">
        <v>85</v>
      </c>
      <c r="AV406" s="12" t="s">
        <v>83</v>
      </c>
      <c r="AW406" s="12" t="s">
        <v>32</v>
      </c>
      <c r="AX406" s="12" t="s">
        <v>76</v>
      </c>
      <c r="AY406" s="149" t="s">
        <v>132</v>
      </c>
    </row>
    <row r="407" spans="2:65" s="12" customFormat="1">
      <c r="B407" s="148"/>
      <c r="D407" s="144" t="s">
        <v>141</v>
      </c>
      <c r="E407" s="149" t="s">
        <v>1</v>
      </c>
      <c r="F407" s="150" t="s">
        <v>983</v>
      </c>
      <c r="H407" s="149" t="s">
        <v>1</v>
      </c>
      <c r="I407" s="151"/>
      <c r="L407" s="148"/>
      <c r="M407" s="152"/>
      <c r="T407" s="153"/>
      <c r="AT407" s="149" t="s">
        <v>141</v>
      </c>
      <c r="AU407" s="149" t="s">
        <v>85</v>
      </c>
      <c r="AV407" s="12" t="s">
        <v>83</v>
      </c>
      <c r="AW407" s="12" t="s">
        <v>32</v>
      </c>
      <c r="AX407" s="12" t="s">
        <v>76</v>
      </c>
      <c r="AY407" s="149" t="s">
        <v>132</v>
      </c>
    </row>
    <row r="408" spans="2:65" s="13" customFormat="1">
      <c r="B408" s="154"/>
      <c r="D408" s="144" t="s">
        <v>141</v>
      </c>
      <c r="E408" s="155" t="s">
        <v>1</v>
      </c>
      <c r="F408" s="156" t="s">
        <v>984</v>
      </c>
      <c r="H408" s="157">
        <v>0.31</v>
      </c>
      <c r="I408" s="158"/>
      <c r="L408" s="154"/>
      <c r="M408" s="159"/>
      <c r="T408" s="160"/>
      <c r="AT408" s="155" t="s">
        <v>141</v>
      </c>
      <c r="AU408" s="155" t="s">
        <v>85</v>
      </c>
      <c r="AV408" s="13" t="s">
        <v>85</v>
      </c>
      <c r="AW408" s="13" t="s">
        <v>32</v>
      </c>
      <c r="AX408" s="13" t="s">
        <v>76</v>
      </c>
      <c r="AY408" s="155" t="s">
        <v>132</v>
      </c>
    </row>
    <row r="409" spans="2:65" s="14" customFormat="1">
      <c r="B409" s="161"/>
      <c r="D409" s="144" t="s">
        <v>141</v>
      </c>
      <c r="E409" s="162" t="s">
        <v>1</v>
      </c>
      <c r="F409" s="163" t="s">
        <v>144</v>
      </c>
      <c r="H409" s="164">
        <v>0.31</v>
      </c>
      <c r="I409" s="165"/>
      <c r="L409" s="161"/>
      <c r="M409" s="166"/>
      <c r="T409" s="167"/>
      <c r="AT409" s="162" t="s">
        <v>141</v>
      </c>
      <c r="AU409" s="162" t="s">
        <v>85</v>
      </c>
      <c r="AV409" s="14" t="s">
        <v>131</v>
      </c>
      <c r="AW409" s="14" t="s">
        <v>32</v>
      </c>
      <c r="AX409" s="14" t="s">
        <v>83</v>
      </c>
      <c r="AY409" s="162" t="s">
        <v>132</v>
      </c>
    </row>
    <row r="410" spans="2:65" s="1" customFormat="1" ht="33" customHeight="1">
      <c r="B410" s="31"/>
      <c r="C410" s="131" t="s">
        <v>436</v>
      </c>
      <c r="D410" s="131" t="s">
        <v>135</v>
      </c>
      <c r="E410" s="132" t="s">
        <v>228</v>
      </c>
      <c r="F410" s="133" t="s">
        <v>229</v>
      </c>
      <c r="G410" s="134" t="s">
        <v>171</v>
      </c>
      <c r="H410" s="135">
        <v>0.38600000000000001</v>
      </c>
      <c r="I410" s="136"/>
      <c r="J410" s="137">
        <f>ROUND(I410*H410,2)</f>
        <v>0</v>
      </c>
      <c r="K410" s="133" t="s">
        <v>151</v>
      </c>
      <c r="L410" s="31"/>
      <c r="M410" s="138" t="s">
        <v>1</v>
      </c>
      <c r="N410" s="139" t="s">
        <v>41</v>
      </c>
      <c r="P410" s="140">
        <f>O410*H410</f>
        <v>0</v>
      </c>
      <c r="Q410" s="140">
        <v>1.2210000000000002E-2</v>
      </c>
      <c r="R410" s="140">
        <f>Q410*H410</f>
        <v>4.7130600000000007E-3</v>
      </c>
      <c r="S410" s="140">
        <v>0</v>
      </c>
      <c r="T410" s="141">
        <f>S410*H410</f>
        <v>0</v>
      </c>
      <c r="AR410" s="142" t="s">
        <v>131</v>
      </c>
      <c r="AT410" s="142" t="s">
        <v>135</v>
      </c>
      <c r="AU410" s="142" t="s">
        <v>85</v>
      </c>
      <c r="AY410" s="16" t="s">
        <v>132</v>
      </c>
      <c r="BE410" s="143">
        <f>IF(N410="základní",J410,0)</f>
        <v>0</v>
      </c>
      <c r="BF410" s="143">
        <f>IF(N410="snížená",J410,0)</f>
        <v>0</v>
      </c>
      <c r="BG410" s="143">
        <f>IF(N410="zákl. přenesená",J410,0)</f>
        <v>0</v>
      </c>
      <c r="BH410" s="143">
        <f>IF(N410="sníž. přenesená",J410,0)</f>
        <v>0</v>
      </c>
      <c r="BI410" s="143">
        <f>IF(N410="nulová",J410,0)</f>
        <v>0</v>
      </c>
      <c r="BJ410" s="16" t="s">
        <v>83</v>
      </c>
      <c r="BK410" s="143">
        <f>ROUND(I410*H410,2)</f>
        <v>0</v>
      </c>
      <c r="BL410" s="16" t="s">
        <v>131</v>
      </c>
      <c r="BM410" s="142" t="s">
        <v>988</v>
      </c>
    </row>
    <row r="411" spans="2:65" s="1" customFormat="1" ht="19.2">
      <c r="B411" s="31"/>
      <c r="D411" s="144" t="s">
        <v>140</v>
      </c>
      <c r="F411" s="145" t="s">
        <v>231</v>
      </c>
      <c r="I411" s="146"/>
      <c r="L411" s="31"/>
      <c r="M411" s="147"/>
      <c r="T411" s="55"/>
      <c r="AT411" s="16" t="s">
        <v>140</v>
      </c>
      <c r="AU411" s="16" t="s">
        <v>85</v>
      </c>
    </row>
    <row r="412" spans="2:65" s="12" customFormat="1">
      <c r="B412" s="148"/>
      <c r="D412" s="144" t="s">
        <v>141</v>
      </c>
      <c r="E412" s="149" t="s">
        <v>1</v>
      </c>
      <c r="F412" s="150" t="s">
        <v>989</v>
      </c>
      <c r="H412" s="149" t="s">
        <v>1</v>
      </c>
      <c r="I412" s="151"/>
      <c r="L412" s="148"/>
      <c r="M412" s="152"/>
      <c r="T412" s="153"/>
      <c r="AT412" s="149" t="s">
        <v>141</v>
      </c>
      <c r="AU412" s="149" t="s">
        <v>85</v>
      </c>
      <c r="AV412" s="12" t="s">
        <v>83</v>
      </c>
      <c r="AW412" s="12" t="s">
        <v>32</v>
      </c>
      <c r="AX412" s="12" t="s">
        <v>76</v>
      </c>
      <c r="AY412" s="149" t="s">
        <v>132</v>
      </c>
    </row>
    <row r="413" spans="2:65" s="12" customFormat="1">
      <c r="B413" s="148"/>
      <c r="D413" s="144" t="s">
        <v>141</v>
      </c>
      <c r="E413" s="149" t="s">
        <v>1</v>
      </c>
      <c r="F413" s="150" t="s">
        <v>990</v>
      </c>
      <c r="H413" s="149" t="s">
        <v>1</v>
      </c>
      <c r="I413" s="151"/>
      <c r="L413" s="148"/>
      <c r="M413" s="152"/>
      <c r="T413" s="153"/>
      <c r="AT413" s="149" t="s">
        <v>141</v>
      </c>
      <c r="AU413" s="149" t="s">
        <v>85</v>
      </c>
      <c r="AV413" s="12" t="s">
        <v>83</v>
      </c>
      <c r="AW413" s="12" t="s">
        <v>32</v>
      </c>
      <c r="AX413" s="12" t="s">
        <v>76</v>
      </c>
      <c r="AY413" s="149" t="s">
        <v>132</v>
      </c>
    </row>
    <row r="414" spans="2:65" s="13" customFormat="1">
      <c r="B414" s="154"/>
      <c r="D414" s="144" t="s">
        <v>141</v>
      </c>
      <c r="E414" s="155" t="s">
        <v>1</v>
      </c>
      <c r="F414" s="156" t="s">
        <v>991</v>
      </c>
      <c r="H414" s="157">
        <v>0.38600000000000001</v>
      </c>
      <c r="I414" s="158"/>
      <c r="L414" s="154"/>
      <c r="M414" s="159"/>
      <c r="T414" s="160"/>
      <c r="AT414" s="155" t="s">
        <v>141</v>
      </c>
      <c r="AU414" s="155" t="s">
        <v>85</v>
      </c>
      <c r="AV414" s="13" t="s">
        <v>85</v>
      </c>
      <c r="AW414" s="13" t="s">
        <v>32</v>
      </c>
      <c r="AX414" s="13" t="s">
        <v>76</v>
      </c>
      <c r="AY414" s="155" t="s">
        <v>132</v>
      </c>
    </row>
    <row r="415" spans="2:65" s="14" customFormat="1">
      <c r="B415" s="161"/>
      <c r="D415" s="144" t="s">
        <v>141</v>
      </c>
      <c r="E415" s="162" t="s">
        <v>1</v>
      </c>
      <c r="F415" s="163" t="s">
        <v>144</v>
      </c>
      <c r="H415" s="164">
        <v>0.38600000000000001</v>
      </c>
      <c r="I415" s="165"/>
      <c r="L415" s="161"/>
      <c r="M415" s="166"/>
      <c r="T415" s="167"/>
      <c r="AT415" s="162" t="s">
        <v>141</v>
      </c>
      <c r="AU415" s="162" t="s">
        <v>85</v>
      </c>
      <c r="AV415" s="14" t="s">
        <v>131</v>
      </c>
      <c r="AW415" s="14" t="s">
        <v>32</v>
      </c>
      <c r="AX415" s="14" t="s">
        <v>83</v>
      </c>
      <c r="AY415" s="162" t="s">
        <v>132</v>
      </c>
    </row>
    <row r="416" spans="2:65" s="1" customFormat="1" ht="21.75" customHeight="1">
      <c r="B416" s="31"/>
      <c r="C416" s="168" t="s">
        <v>441</v>
      </c>
      <c r="D416" s="168" t="s">
        <v>236</v>
      </c>
      <c r="E416" s="169" t="s">
        <v>992</v>
      </c>
      <c r="F416" s="170" t="s">
        <v>993</v>
      </c>
      <c r="G416" s="171" t="s">
        <v>171</v>
      </c>
      <c r="H416" s="172">
        <v>0.38600000000000001</v>
      </c>
      <c r="I416" s="173"/>
      <c r="J416" s="174">
        <f>ROUND(I416*H416,2)</f>
        <v>0</v>
      </c>
      <c r="K416" s="170" t="s">
        <v>151</v>
      </c>
      <c r="L416" s="175"/>
      <c r="M416" s="176" t="s">
        <v>1</v>
      </c>
      <c r="N416" s="177" t="s">
        <v>41</v>
      </c>
      <c r="P416" s="140">
        <f>O416*H416</f>
        <v>0</v>
      </c>
      <c r="Q416" s="140">
        <v>1</v>
      </c>
      <c r="R416" s="140">
        <f>Q416*H416</f>
        <v>0.38600000000000001</v>
      </c>
      <c r="S416" s="140">
        <v>0</v>
      </c>
      <c r="T416" s="141">
        <f>S416*H416</f>
        <v>0</v>
      </c>
      <c r="AR416" s="142" t="s">
        <v>188</v>
      </c>
      <c r="AT416" s="142" t="s">
        <v>236</v>
      </c>
      <c r="AU416" s="142" t="s">
        <v>85</v>
      </c>
      <c r="AY416" s="16" t="s">
        <v>132</v>
      </c>
      <c r="BE416" s="143">
        <f>IF(N416="základní",J416,0)</f>
        <v>0</v>
      </c>
      <c r="BF416" s="143">
        <f>IF(N416="snížená",J416,0)</f>
        <v>0</v>
      </c>
      <c r="BG416" s="143">
        <f>IF(N416="zákl. přenesená",J416,0)</f>
        <v>0</v>
      </c>
      <c r="BH416" s="143">
        <f>IF(N416="sníž. přenesená",J416,0)</f>
        <v>0</v>
      </c>
      <c r="BI416" s="143">
        <f>IF(N416="nulová",J416,0)</f>
        <v>0</v>
      </c>
      <c r="BJ416" s="16" t="s">
        <v>83</v>
      </c>
      <c r="BK416" s="143">
        <f>ROUND(I416*H416,2)</f>
        <v>0</v>
      </c>
      <c r="BL416" s="16" t="s">
        <v>131</v>
      </c>
      <c r="BM416" s="142" t="s">
        <v>994</v>
      </c>
    </row>
    <row r="417" spans="2:65" s="1" customFormat="1">
      <c r="B417" s="31"/>
      <c r="D417" s="144" t="s">
        <v>140</v>
      </c>
      <c r="F417" s="145" t="s">
        <v>993</v>
      </c>
      <c r="I417" s="146"/>
      <c r="L417" s="31"/>
      <c r="M417" s="147"/>
      <c r="T417" s="55"/>
      <c r="AT417" s="16" t="s">
        <v>140</v>
      </c>
      <c r="AU417" s="16" t="s">
        <v>85</v>
      </c>
    </row>
    <row r="418" spans="2:65" s="1" customFormat="1" ht="24.15" customHeight="1">
      <c r="B418" s="31"/>
      <c r="C418" s="131" t="s">
        <v>446</v>
      </c>
      <c r="D418" s="131" t="s">
        <v>135</v>
      </c>
      <c r="E418" s="132" t="s">
        <v>995</v>
      </c>
      <c r="F418" s="133" t="s">
        <v>996</v>
      </c>
      <c r="G418" s="134" t="s">
        <v>520</v>
      </c>
      <c r="H418" s="135">
        <v>4</v>
      </c>
      <c r="I418" s="136"/>
      <c r="J418" s="137">
        <f>ROUND(I418*H418,2)</f>
        <v>0</v>
      </c>
      <c r="K418" s="133" t="s">
        <v>268</v>
      </c>
      <c r="L418" s="31"/>
      <c r="M418" s="138" t="s">
        <v>1</v>
      </c>
      <c r="N418" s="139" t="s">
        <v>41</v>
      </c>
      <c r="P418" s="140">
        <f>O418*H418</f>
        <v>0</v>
      </c>
      <c r="Q418" s="140">
        <v>0</v>
      </c>
      <c r="R418" s="140">
        <f>Q418*H418</f>
        <v>0</v>
      </c>
      <c r="S418" s="140">
        <v>0</v>
      </c>
      <c r="T418" s="141">
        <f>S418*H418</f>
        <v>0</v>
      </c>
      <c r="AR418" s="142" t="s">
        <v>131</v>
      </c>
      <c r="AT418" s="142" t="s">
        <v>135</v>
      </c>
      <c r="AU418" s="142" t="s">
        <v>85</v>
      </c>
      <c r="AY418" s="16" t="s">
        <v>132</v>
      </c>
      <c r="BE418" s="143">
        <f>IF(N418="základní",J418,0)</f>
        <v>0</v>
      </c>
      <c r="BF418" s="143">
        <f>IF(N418="snížená",J418,0)</f>
        <v>0</v>
      </c>
      <c r="BG418" s="143">
        <f>IF(N418="zákl. přenesená",J418,0)</f>
        <v>0</v>
      </c>
      <c r="BH418" s="143">
        <f>IF(N418="sníž. přenesená",J418,0)</f>
        <v>0</v>
      </c>
      <c r="BI418" s="143">
        <f>IF(N418="nulová",J418,0)</f>
        <v>0</v>
      </c>
      <c r="BJ418" s="16" t="s">
        <v>83</v>
      </c>
      <c r="BK418" s="143">
        <f>ROUND(I418*H418,2)</f>
        <v>0</v>
      </c>
      <c r="BL418" s="16" t="s">
        <v>131</v>
      </c>
      <c r="BM418" s="142" t="s">
        <v>997</v>
      </c>
    </row>
    <row r="419" spans="2:65" s="1" customFormat="1">
      <c r="B419" s="31"/>
      <c r="D419" s="144" t="s">
        <v>140</v>
      </c>
      <c r="F419" s="145" t="s">
        <v>996</v>
      </c>
      <c r="I419" s="146"/>
      <c r="L419" s="31"/>
      <c r="M419" s="147"/>
      <c r="T419" s="55"/>
      <c r="AT419" s="16" t="s">
        <v>140</v>
      </c>
      <c r="AU419" s="16" t="s">
        <v>85</v>
      </c>
    </row>
    <row r="420" spans="2:65" s="12" customFormat="1">
      <c r="B420" s="148"/>
      <c r="D420" s="144" t="s">
        <v>141</v>
      </c>
      <c r="E420" s="149" t="s">
        <v>1</v>
      </c>
      <c r="F420" s="150" t="s">
        <v>998</v>
      </c>
      <c r="H420" s="149" t="s">
        <v>1</v>
      </c>
      <c r="I420" s="151"/>
      <c r="L420" s="148"/>
      <c r="M420" s="152"/>
      <c r="T420" s="153"/>
      <c r="AT420" s="149" t="s">
        <v>141</v>
      </c>
      <c r="AU420" s="149" t="s">
        <v>85</v>
      </c>
      <c r="AV420" s="12" t="s">
        <v>83</v>
      </c>
      <c r="AW420" s="12" t="s">
        <v>32</v>
      </c>
      <c r="AX420" s="12" t="s">
        <v>76</v>
      </c>
      <c r="AY420" s="149" t="s">
        <v>132</v>
      </c>
    </row>
    <row r="421" spans="2:65" s="13" customFormat="1">
      <c r="B421" s="154"/>
      <c r="D421" s="144" t="s">
        <v>141</v>
      </c>
      <c r="E421" s="155" t="s">
        <v>1</v>
      </c>
      <c r="F421" s="156" t="s">
        <v>999</v>
      </c>
      <c r="H421" s="157">
        <v>4</v>
      </c>
      <c r="I421" s="158"/>
      <c r="L421" s="154"/>
      <c r="M421" s="159"/>
      <c r="T421" s="160"/>
      <c r="AT421" s="155" t="s">
        <v>141</v>
      </c>
      <c r="AU421" s="155" t="s">
        <v>85</v>
      </c>
      <c r="AV421" s="13" t="s">
        <v>85</v>
      </c>
      <c r="AW421" s="13" t="s">
        <v>32</v>
      </c>
      <c r="AX421" s="13" t="s">
        <v>76</v>
      </c>
      <c r="AY421" s="155" t="s">
        <v>132</v>
      </c>
    </row>
    <row r="422" spans="2:65" s="14" customFormat="1">
      <c r="B422" s="161"/>
      <c r="D422" s="144" t="s">
        <v>141</v>
      </c>
      <c r="E422" s="162" t="s">
        <v>1</v>
      </c>
      <c r="F422" s="163" t="s">
        <v>144</v>
      </c>
      <c r="H422" s="164">
        <v>4</v>
      </c>
      <c r="I422" s="165"/>
      <c r="L422" s="161"/>
      <c r="M422" s="166"/>
      <c r="T422" s="167"/>
      <c r="AT422" s="162" t="s">
        <v>141</v>
      </c>
      <c r="AU422" s="162" t="s">
        <v>85</v>
      </c>
      <c r="AV422" s="14" t="s">
        <v>131</v>
      </c>
      <c r="AW422" s="14" t="s">
        <v>32</v>
      </c>
      <c r="AX422" s="14" t="s">
        <v>83</v>
      </c>
      <c r="AY422" s="162" t="s">
        <v>132</v>
      </c>
    </row>
    <row r="423" spans="2:65" s="1" customFormat="1" ht="24.15" customHeight="1">
      <c r="B423" s="31"/>
      <c r="C423" s="131" t="s">
        <v>450</v>
      </c>
      <c r="D423" s="131" t="s">
        <v>135</v>
      </c>
      <c r="E423" s="132" t="s">
        <v>1000</v>
      </c>
      <c r="F423" s="133" t="s">
        <v>1001</v>
      </c>
      <c r="G423" s="134" t="s">
        <v>191</v>
      </c>
      <c r="H423" s="135">
        <v>19.943999999999999</v>
      </c>
      <c r="I423" s="136"/>
      <c r="J423" s="137">
        <f>ROUND(I423*H423,2)</f>
        <v>0</v>
      </c>
      <c r="K423" s="133" t="s">
        <v>151</v>
      </c>
      <c r="L423" s="31"/>
      <c r="M423" s="138" t="s">
        <v>1</v>
      </c>
      <c r="N423" s="139" t="s">
        <v>41</v>
      </c>
      <c r="P423" s="140">
        <f>O423*H423</f>
        <v>0</v>
      </c>
      <c r="Q423" s="140">
        <v>9.4479999999999981E-2</v>
      </c>
      <c r="R423" s="140">
        <f>Q423*H423</f>
        <v>1.8843091199999995</v>
      </c>
      <c r="S423" s="140">
        <v>0</v>
      </c>
      <c r="T423" s="141">
        <f>S423*H423</f>
        <v>0</v>
      </c>
      <c r="AR423" s="142" t="s">
        <v>131</v>
      </c>
      <c r="AT423" s="142" t="s">
        <v>135</v>
      </c>
      <c r="AU423" s="142" t="s">
        <v>85</v>
      </c>
      <c r="AY423" s="16" t="s">
        <v>132</v>
      </c>
      <c r="BE423" s="143">
        <f>IF(N423="základní",J423,0)</f>
        <v>0</v>
      </c>
      <c r="BF423" s="143">
        <f>IF(N423="snížená",J423,0)</f>
        <v>0</v>
      </c>
      <c r="BG423" s="143">
        <f>IF(N423="zákl. přenesená",J423,0)</f>
        <v>0</v>
      </c>
      <c r="BH423" s="143">
        <f>IF(N423="sníž. přenesená",J423,0)</f>
        <v>0</v>
      </c>
      <c r="BI423" s="143">
        <f>IF(N423="nulová",J423,0)</f>
        <v>0</v>
      </c>
      <c r="BJ423" s="16" t="s">
        <v>83</v>
      </c>
      <c r="BK423" s="143">
        <f>ROUND(I423*H423,2)</f>
        <v>0</v>
      </c>
      <c r="BL423" s="16" t="s">
        <v>131</v>
      </c>
      <c r="BM423" s="142" t="s">
        <v>1002</v>
      </c>
    </row>
    <row r="424" spans="2:65" s="1" customFormat="1" ht="19.2">
      <c r="B424" s="31"/>
      <c r="D424" s="144" t="s">
        <v>140</v>
      </c>
      <c r="F424" s="145" t="s">
        <v>1003</v>
      </c>
      <c r="I424" s="146"/>
      <c r="L424" s="31"/>
      <c r="M424" s="147"/>
      <c r="T424" s="55"/>
      <c r="AT424" s="16" t="s">
        <v>140</v>
      </c>
      <c r="AU424" s="16" t="s">
        <v>85</v>
      </c>
    </row>
    <row r="425" spans="2:65" s="12" customFormat="1">
      <c r="B425" s="148"/>
      <c r="D425" s="144" t="s">
        <v>141</v>
      </c>
      <c r="E425" s="149" t="s">
        <v>1</v>
      </c>
      <c r="F425" s="150" t="s">
        <v>1004</v>
      </c>
      <c r="H425" s="149" t="s">
        <v>1</v>
      </c>
      <c r="I425" s="151"/>
      <c r="L425" s="148"/>
      <c r="M425" s="152"/>
      <c r="T425" s="153"/>
      <c r="AT425" s="149" t="s">
        <v>141</v>
      </c>
      <c r="AU425" s="149" t="s">
        <v>85</v>
      </c>
      <c r="AV425" s="12" t="s">
        <v>83</v>
      </c>
      <c r="AW425" s="12" t="s">
        <v>32</v>
      </c>
      <c r="AX425" s="12" t="s">
        <v>76</v>
      </c>
      <c r="AY425" s="149" t="s">
        <v>132</v>
      </c>
    </row>
    <row r="426" spans="2:65" s="13" customFormat="1">
      <c r="B426" s="154"/>
      <c r="D426" s="144" t="s">
        <v>141</v>
      </c>
      <c r="E426" s="155" t="s">
        <v>1</v>
      </c>
      <c r="F426" s="156" t="s">
        <v>1005</v>
      </c>
      <c r="H426" s="157">
        <v>4.883</v>
      </c>
      <c r="I426" s="158"/>
      <c r="L426" s="154"/>
      <c r="M426" s="159"/>
      <c r="T426" s="160"/>
      <c r="AT426" s="155" t="s">
        <v>141</v>
      </c>
      <c r="AU426" s="155" t="s">
        <v>85</v>
      </c>
      <c r="AV426" s="13" t="s">
        <v>85</v>
      </c>
      <c r="AW426" s="13" t="s">
        <v>32</v>
      </c>
      <c r="AX426" s="13" t="s">
        <v>76</v>
      </c>
      <c r="AY426" s="155" t="s">
        <v>132</v>
      </c>
    </row>
    <row r="427" spans="2:65" s="12" customFormat="1">
      <c r="B427" s="148"/>
      <c r="D427" s="144" t="s">
        <v>141</v>
      </c>
      <c r="E427" s="149" t="s">
        <v>1</v>
      </c>
      <c r="F427" s="150" t="s">
        <v>1006</v>
      </c>
      <c r="H427" s="149" t="s">
        <v>1</v>
      </c>
      <c r="I427" s="151"/>
      <c r="L427" s="148"/>
      <c r="M427" s="152"/>
      <c r="T427" s="153"/>
      <c r="AT427" s="149" t="s">
        <v>141</v>
      </c>
      <c r="AU427" s="149" t="s">
        <v>85</v>
      </c>
      <c r="AV427" s="12" t="s">
        <v>83</v>
      </c>
      <c r="AW427" s="12" t="s">
        <v>32</v>
      </c>
      <c r="AX427" s="12" t="s">
        <v>76</v>
      </c>
      <c r="AY427" s="149" t="s">
        <v>132</v>
      </c>
    </row>
    <row r="428" spans="2:65" s="13" customFormat="1">
      <c r="B428" s="154"/>
      <c r="D428" s="144" t="s">
        <v>141</v>
      </c>
      <c r="E428" s="155" t="s">
        <v>1</v>
      </c>
      <c r="F428" s="156" t="s">
        <v>1007</v>
      </c>
      <c r="H428" s="157">
        <v>15.061</v>
      </c>
      <c r="I428" s="158"/>
      <c r="L428" s="154"/>
      <c r="M428" s="159"/>
      <c r="T428" s="160"/>
      <c r="AT428" s="155" t="s">
        <v>141</v>
      </c>
      <c r="AU428" s="155" t="s">
        <v>85</v>
      </c>
      <c r="AV428" s="13" t="s">
        <v>85</v>
      </c>
      <c r="AW428" s="13" t="s">
        <v>32</v>
      </c>
      <c r="AX428" s="13" t="s">
        <v>76</v>
      </c>
      <c r="AY428" s="155" t="s">
        <v>132</v>
      </c>
    </row>
    <row r="429" spans="2:65" s="14" customFormat="1">
      <c r="B429" s="161"/>
      <c r="D429" s="144" t="s">
        <v>141</v>
      </c>
      <c r="E429" s="162" t="s">
        <v>1</v>
      </c>
      <c r="F429" s="163" t="s">
        <v>144</v>
      </c>
      <c r="H429" s="164">
        <v>19.943999999999999</v>
      </c>
      <c r="I429" s="165"/>
      <c r="L429" s="161"/>
      <c r="M429" s="166"/>
      <c r="T429" s="167"/>
      <c r="AT429" s="162" t="s">
        <v>141</v>
      </c>
      <c r="AU429" s="162" t="s">
        <v>85</v>
      </c>
      <c r="AV429" s="14" t="s">
        <v>131</v>
      </c>
      <c r="AW429" s="14" t="s">
        <v>32</v>
      </c>
      <c r="AX429" s="14" t="s">
        <v>83</v>
      </c>
      <c r="AY429" s="162" t="s">
        <v>132</v>
      </c>
    </row>
    <row r="430" spans="2:65" s="1" customFormat="1" ht="24.15" customHeight="1">
      <c r="B430" s="31"/>
      <c r="C430" s="131" t="s">
        <v>455</v>
      </c>
      <c r="D430" s="131" t="s">
        <v>135</v>
      </c>
      <c r="E430" s="132" t="s">
        <v>1008</v>
      </c>
      <c r="F430" s="133" t="s">
        <v>1009</v>
      </c>
      <c r="G430" s="134" t="s">
        <v>486</v>
      </c>
      <c r="H430" s="135">
        <v>1</v>
      </c>
      <c r="I430" s="136"/>
      <c r="J430" s="137">
        <f>ROUND(I430*H430,2)</f>
        <v>0</v>
      </c>
      <c r="K430" s="133" t="s">
        <v>268</v>
      </c>
      <c r="L430" s="31"/>
      <c r="M430" s="138" t="s">
        <v>1</v>
      </c>
      <c r="N430" s="139" t="s">
        <v>41</v>
      </c>
      <c r="P430" s="140">
        <f>O430*H430</f>
        <v>0</v>
      </c>
      <c r="Q430" s="140">
        <v>0</v>
      </c>
      <c r="R430" s="140">
        <f>Q430*H430</f>
        <v>0</v>
      </c>
      <c r="S430" s="140">
        <v>0</v>
      </c>
      <c r="T430" s="141">
        <f>S430*H430</f>
        <v>0</v>
      </c>
      <c r="AR430" s="142" t="s">
        <v>131</v>
      </c>
      <c r="AT430" s="142" t="s">
        <v>135</v>
      </c>
      <c r="AU430" s="142" t="s">
        <v>85</v>
      </c>
      <c r="AY430" s="16" t="s">
        <v>132</v>
      </c>
      <c r="BE430" s="143">
        <f>IF(N430="základní",J430,0)</f>
        <v>0</v>
      </c>
      <c r="BF430" s="143">
        <f>IF(N430="snížená",J430,0)</f>
        <v>0</v>
      </c>
      <c r="BG430" s="143">
        <f>IF(N430="zákl. přenesená",J430,0)</f>
        <v>0</v>
      </c>
      <c r="BH430" s="143">
        <f>IF(N430="sníž. přenesená",J430,0)</f>
        <v>0</v>
      </c>
      <c r="BI430" s="143">
        <f>IF(N430="nulová",J430,0)</f>
        <v>0</v>
      </c>
      <c r="BJ430" s="16" t="s">
        <v>83</v>
      </c>
      <c r="BK430" s="143">
        <f>ROUND(I430*H430,2)</f>
        <v>0</v>
      </c>
      <c r="BL430" s="16" t="s">
        <v>131</v>
      </c>
      <c r="BM430" s="142" t="s">
        <v>1010</v>
      </c>
    </row>
    <row r="431" spans="2:65" s="1" customFormat="1">
      <c r="B431" s="31"/>
      <c r="D431" s="144" t="s">
        <v>140</v>
      </c>
      <c r="F431" s="145" t="s">
        <v>1009</v>
      </c>
      <c r="I431" s="146"/>
      <c r="L431" s="31"/>
      <c r="M431" s="147"/>
      <c r="T431" s="55"/>
      <c r="AT431" s="16" t="s">
        <v>140</v>
      </c>
      <c r="AU431" s="16" t="s">
        <v>85</v>
      </c>
    </row>
    <row r="432" spans="2:65" s="11" customFormat="1" ht="22.95" customHeight="1">
      <c r="B432" s="119"/>
      <c r="D432" s="120" t="s">
        <v>75</v>
      </c>
      <c r="E432" s="129" t="s">
        <v>131</v>
      </c>
      <c r="F432" s="129" t="s">
        <v>1011</v>
      </c>
      <c r="I432" s="122"/>
      <c r="J432" s="130">
        <f>BK432</f>
        <v>0</v>
      </c>
      <c r="L432" s="119"/>
      <c r="M432" s="124"/>
      <c r="P432" s="125">
        <f>SUM(P433:P521)</f>
        <v>0</v>
      </c>
      <c r="R432" s="125">
        <f>SUM(R433:R521)</f>
        <v>1785.8872548199997</v>
      </c>
      <c r="T432" s="126">
        <f>SUM(T433:T521)</f>
        <v>0</v>
      </c>
      <c r="AR432" s="120" t="s">
        <v>83</v>
      </c>
      <c r="AT432" s="127" t="s">
        <v>75</v>
      </c>
      <c r="AU432" s="127" t="s">
        <v>83</v>
      </c>
      <c r="AY432" s="120" t="s">
        <v>132</v>
      </c>
      <c r="BK432" s="128">
        <f>SUM(BK433:BK521)</f>
        <v>0</v>
      </c>
    </row>
    <row r="433" spans="2:65" s="1" customFormat="1" ht="44.25" customHeight="1">
      <c r="B433" s="31"/>
      <c r="C433" s="131" t="s">
        <v>459</v>
      </c>
      <c r="D433" s="131" t="s">
        <v>135</v>
      </c>
      <c r="E433" s="132" t="s">
        <v>1012</v>
      </c>
      <c r="F433" s="133" t="s">
        <v>1013</v>
      </c>
      <c r="G433" s="134" t="s">
        <v>191</v>
      </c>
      <c r="H433" s="135">
        <v>1259.6579999999999</v>
      </c>
      <c r="I433" s="136"/>
      <c r="J433" s="137">
        <f>ROUND(I433*H433,2)</f>
        <v>0</v>
      </c>
      <c r="K433" s="133" t="s">
        <v>268</v>
      </c>
      <c r="L433" s="31"/>
      <c r="M433" s="138" t="s">
        <v>1</v>
      </c>
      <c r="N433" s="139" t="s">
        <v>41</v>
      </c>
      <c r="P433" s="140">
        <f>O433*H433</f>
        <v>0</v>
      </c>
      <c r="Q433" s="140">
        <v>0.18636</v>
      </c>
      <c r="R433" s="140">
        <f>Q433*H433</f>
        <v>234.74986487999999</v>
      </c>
      <c r="S433" s="140">
        <v>0</v>
      </c>
      <c r="T433" s="141">
        <f>S433*H433</f>
        <v>0</v>
      </c>
      <c r="AR433" s="142" t="s">
        <v>131</v>
      </c>
      <c r="AT433" s="142" t="s">
        <v>135</v>
      </c>
      <c r="AU433" s="142" t="s">
        <v>85</v>
      </c>
      <c r="AY433" s="16" t="s">
        <v>132</v>
      </c>
      <c r="BE433" s="143">
        <f>IF(N433="základní",J433,0)</f>
        <v>0</v>
      </c>
      <c r="BF433" s="143">
        <f>IF(N433="snížená",J433,0)</f>
        <v>0</v>
      </c>
      <c r="BG433" s="143">
        <f>IF(N433="zákl. přenesená",J433,0)</f>
        <v>0</v>
      </c>
      <c r="BH433" s="143">
        <f>IF(N433="sníž. přenesená",J433,0)</f>
        <v>0</v>
      </c>
      <c r="BI433" s="143">
        <f>IF(N433="nulová",J433,0)</f>
        <v>0</v>
      </c>
      <c r="BJ433" s="16" t="s">
        <v>83</v>
      </c>
      <c r="BK433" s="143">
        <f>ROUND(I433*H433,2)</f>
        <v>0</v>
      </c>
      <c r="BL433" s="16" t="s">
        <v>131</v>
      </c>
      <c r="BM433" s="142" t="s">
        <v>1014</v>
      </c>
    </row>
    <row r="434" spans="2:65" s="1" customFormat="1" ht="28.8">
      <c r="B434" s="31"/>
      <c r="D434" s="144" t="s">
        <v>140</v>
      </c>
      <c r="F434" s="145" t="s">
        <v>1015</v>
      </c>
      <c r="I434" s="146"/>
      <c r="L434" s="31"/>
      <c r="M434" s="147"/>
      <c r="T434" s="55"/>
      <c r="AT434" s="16" t="s">
        <v>140</v>
      </c>
      <c r="AU434" s="16" t="s">
        <v>85</v>
      </c>
    </row>
    <row r="435" spans="2:65" s="12" customFormat="1">
      <c r="B435" s="148"/>
      <c r="D435" s="144" t="s">
        <v>141</v>
      </c>
      <c r="E435" s="149" t="s">
        <v>1</v>
      </c>
      <c r="F435" s="150" t="s">
        <v>1016</v>
      </c>
      <c r="H435" s="149" t="s">
        <v>1</v>
      </c>
      <c r="I435" s="151"/>
      <c r="L435" s="148"/>
      <c r="M435" s="152"/>
      <c r="T435" s="153"/>
      <c r="AT435" s="149" t="s">
        <v>141</v>
      </c>
      <c r="AU435" s="149" t="s">
        <v>85</v>
      </c>
      <c r="AV435" s="12" t="s">
        <v>83</v>
      </c>
      <c r="AW435" s="12" t="s">
        <v>32</v>
      </c>
      <c r="AX435" s="12" t="s">
        <v>76</v>
      </c>
      <c r="AY435" s="149" t="s">
        <v>132</v>
      </c>
    </row>
    <row r="436" spans="2:65" s="13" customFormat="1" ht="20.399999999999999">
      <c r="B436" s="154"/>
      <c r="D436" s="144" t="s">
        <v>141</v>
      </c>
      <c r="E436" s="155" t="s">
        <v>1</v>
      </c>
      <c r="F436" s="156" t="s">
        <v>1017</v>
      </c>
      <c r="H436" s="157">
        <v>609.50099999999998</v>
      </c>
      <c r="I436" s="158"/>
      <c r="L436" s="154"/>
      <c r="M436" s="159"/>
      <c r="T436" s="160"/>
      <c r="AT436" s="155" t="s">
        <v>141</v>
      </c>
      <c r="AU436" s="155" t="s">
        <v>85</v>
      </c>
      <c r="AV436" s="13" t="s">
        <v>85</v>
      </c>
      <c r="AW436" s="13" t="s">
        <v>32</v>
      </c>
      <c r="AX436" s="13" t="s">
        <v>76</v>
      </c>
      <c r="AY436" s="155" t="s">
        <v>132</v>
      </c>
    </row>
    <row r="437" spans="2:65" s="12" customFormat="1">
      <c r="B437" s="148"/>
      <c r="D437" s="144" t="s">
        <v>141</v>
      </c>
      <c r="E437" s="149" t="s">
        <v>1</v>
      </c>
      <c r="F437" s="150" t="s">
        <v>1018</v>
      </c>
      <c r="H437" s="149" t="s">
        <v>1</v>
      </c>
      <c r="I437" s="151"/>
      <c r="L437" s="148"/>
      <c r="M437" s="152"/>
      <c r="T437" s="153"/>
      <c r="AT437" s="149" t="s">
        <v>141</v>
      </c>
      <c r="AU437" s="149" t="s">
        <v>85</v>
      </c>
      <c r="AV437" s="12" t="s">
        <v>83</v>
      </c>
      <c r="AW437" s="12" t="s">
        <v>32</v>
      </c>
      <c r="AX437" s="12" t="s">
        <v>76</v>
      </c>
      <c r="AY437" s="149" t="s">
        <v>132</v>
      </c>
    </row>
    <row r="438" spans="2:65" s="13" customFormat="1">
      <c r="B438" s="154"/>
      <c r="D438" s="144" t="s">
        <v>141</v>
      </c>
      <c r="E438" s="155" t="s">
        <v>1</v>
      </c>
      <c r="F438" s="156" t="s">
        <v>1019</v>
      </c>
      <c r="H438" s="157">
        <v>650.15700000000004</v>
      </c>
      <c r="I438" s="158"/>
      <c r="L438" s="154"/>
      <c r="M438" s="159"/>
      <c r="T438" s="160"/>
      <c r="AT438" s="155" t="s">
        <v>141</v>
      </c>
      <c r="AU438" s="155" t="s">
        <v>85</v>
      </c>
      <c r="AV438" s="13" t="s">
        <v>85</v>
      </c>
      <c r="AW438" s="13" t="s">
        <v>32</v>
      </c>
      <c r="AX438" s="13" t="s">
        <v>76</v>
      </c>
      <c r="AY438" s="155" t="s">
        <v>132</v>
      </c>
    </row>
    <row r="439" spans="2:65" s="14" customFormat="1">
      <c r="B439" s="161"/>
      <c r="D439" s="144" t="s">
        <v>141</v>
      </c>
      <c r="E439" s="162" t="s">
        <v>1</v>
      </c>
      <c r="F439" s="163" t="s">
        <v>144</v>
      </c>
      <c r="H439" s="164">
        <v>1259.6579999999999</v>
      </c>
      <c r="I439" s="165"/>
      <c r="L439" s="161"/>
      <c r="M439" s="166"/>
      <c r="T439" s="167"/>
      <c r="AT439" s="162" t="s">
        <v>141</v>
      </c>
      <c r="AU439" s="162" t="s">
        <v>85</v>
      </c>
      <c r="AV439" s="14" t="s">
        <v>131</v>
      </c>
      <c r="AW439" s="14" t="s">
        <v>32</v>
      </c>
      <c r="AX439" s="14" t="s">
        <v>83</v>
      </c>
      <c r="AY439" s="162" t="s">
        <v>132</v>
      </c>
    </row>
    <row r="440" spans="2:65" s="1" customFormat="1" ht="24.15" customHeight="1">
      <c r="B440" s="31"/>
      <c r="C440" s="168" t="s">
        <v>467</v>
      </c>
      <c r="D440" s="168" t="s">
        <v>236</v>
      </c>
      <c r="E440" s="169" t="s">
        <v>1020</v>
      </c>
      <c r="F440" s="170" t="s">
        <v>1021</v>
      </c>
      <c r="G440" s="171" t="s">
        <v>191</v>
      </c>
      <c r="H440" s="172">
        <v>1259.6579999999999</v>
      </c>
      <c r="I440" s="173"/>
      <c r="J440" s="174">
        <f>ROUND(I440*H440,2)</f>
        <v>0</v>
      </c>
      <c r="K440" s="170" t="s">
        <v>268</v>
      </c>
      <c r="L440" s="175"/>
      <c r="M440" s="176" t="s">
        <v>1</v>
      </c>
      <c r="N440" s="177" t="s">
        <v>41</v>
      </c>
      <c r="P440" s="140">
        <f>O440*H440</f>
        <v>0</v>
      </c>
      <c r="Q440" s="140">
        <v>1.1000000000000001</v>
      </c>
      <c r="R440" s="140">
        <f>Q440*H440</f>
        <v>1385.6238000000001</v>
      </c>
      <c r="S440" s="140">
        <v>0</v>
      </c>
      <c r="T440" s="141">
        <f>S440*H440</f>
        <v>0</v>
      </c>
      <c r="AR440" s="142" t="s">
        <v>188</v>
      </c>
      <c r="AT440" s="142" t="s">
        <v>236</v>
      </c>
      <c r="AU440" s="142" t="s">
        <v>85</v>
      </c>
      <c r="AY440" s="16" t="s">
        <v>132</v>
      </c>
      <c r="BE440" s="143">
        <f>IF(N440="základní",J440,0)</f>
        <v>0</v>
      </c>
      <c r="BF440" s="143">
        <f>IF(N440="snížená",J440,0)</f>
        <v>0</v>
      </c>
      <c r="BG440" s="143">
        <f>IF(N440="zákl. přenesená",J440,0)</f>
        <v>0</v>
      </c>
      <c r="BH440" s="143">
        <f>IF(N440="sníž. přenesená",J440,0)</f>
        <v>0</v>
      </c>
      <c r="BI440" s="143">
        <f>IF(N440="nulová",J440,0)</f>
        <v>0</v>
      </c>
      <c r="BJ440" s="16" t="s">
        <v>83</v>
      </c>
      <c r="BK440" s="143">
        <f>ROUND(I440*H440,2)</f>
        <v>0</v>
      </c>
      <c r="BL440" s="16" t="s">
        <v>131</v>
      </c>
      <c r="BM440" s="142" t="s">
        <v>1022</v>
      </c>
    </row>
    <row r="441" spans="2:65" s="1" customFormat="1">
      <c r="B441" s="31"/>
      <c r="D441" s="144" t="s">
        <v>140</v>
      </c>
      <c r="F441" s="145" t="s">
        <v>1021</v>
      </c>
      <c r="I441" s="146"/>
      <c r="L441" s="31"/>
      <c r="M441" s="147"/>
      <c r="T441" s="55"/>
      <c r="AT441" s="16" t="s">
        <v>140</v>
      </c>
      <c r="AU441" s="16" t="s">
        <v>85</v>
      </c>
    </row>
    <row r="442" spans="2:65" s="1" customFormat="1" ht="16.5" customHeight="1">
      <c r="B442" s="31"/>
      <c r="C442" s="131" t="s">
        <v>472</v>
      </c>
      <c r="D442" s="131" t="s">
        <v>135</v>
      </c>
      <c r="E442" s="132" t="s">
        <v>1023</v>
      </c>
      <c r="F442" s="133" t="s">
        <v>1024</v>
      </c>
      <c r="G442" s="134" t="s">
        <v>150</v>
      </c>
      <c r="H442" s="135">
        <v>15.904</v>
      </c>
      <c r="I442" s="136"/>
      <c r="J442" s="137">
        <f>ROUND(I442*H442,2)</f>
        <v>0</v>
      </c>
      <c r="K442" s="133" t="s">
        <v>151</v>
      </c>
      <c r="L442" s="31"/>
      <c r="M442" s="138" t="s">
        <v>1</v>
      </c>
      <c r="N442" s="139" t="s">
        <v>41</v>
      </c>
      <c r="P442" s="140">
        <f>O442*H442</f>
        <v>0</v>
      </c>
      <c r="Q442" s="140">
        <v>2.5020099999999998</v>
      </c>
      <c r="R442" s="140">
        <f>Q442*H442</f>
        <v>39.791967039999996</v>
      </c>
      <c r="S442" s="140">
        <v>0</v>
      </c>
      <c r="T442" s="141">
        <f>S442*H442</f>
        <v>0</v>
      </c>
      <c r="AR442" s="142" t="s">
        <v>131</v>
      </c>
      <c r="AT442" s="142" t="s">
        <v>135</v>
      </c>
      <c r="AU442" s="142" t="s">
        <v>85</v>
      </c>
      <c r="AY442" s="16" t="s">
        <v>132</v>
      </c>
      <c r="BE442" s="143">
        <f>IF(N442="základní",J442,0)</f>
        <v>0</v>
      </c>
      <c r="BF442" s="143">
        <f>IF(N442="snížená",J442,0)</f>
        <v>0</v>
      </c>
      <c r="BG442" s="143">
        <f>IF(N442="zákl. přenesená",J442,0)</f>
        <v>0</v>
      </c>
      <c r="BH442" s="143">
        <f>IF(N442="sníž. přenesená",J442,0)</f>
        <v>0</v>
      </c>
      <c r="BI442" s="143">
        <f>IF(N442="nulová",J442,0)</f>
        <v>0</v>
      </c>
      <c r="BJ442" s="16" t="s">
        <v>83</v>
      </c>
      <c r="BK442" s="143">
        <f>ROUND(I442*H442,2)</f>
        <v>0</v>
      </c>
      <c r="BL442" s="16" t="s">
        <v>131</v>
      </c>
      <c r="BM442" s="142" t="s">
        <v>1025</v>
      </c>
    </row>
    <row r="443" spans="2:65" s="1" customFormat="1" ht="28.8">
      <c r="B443" s="31"/>
      <c r="D443" s="144" t="s">
        <v>140</v>
      </c>
      <c r="F443" s="145" t="s">
        <v>1026</v>
      </c>
      <c r="I443" s="146"/>
      <c r="L443" s="31"/>
      <c r="M443" s="147"/>
      <c r="T443" s="55"/>
      <c r="AT443" s="16" t="s">
        <v>140</v>
      </c>
      <c r="AU443" s="16" t="s">
        <v>85</v>
      </c>
    </row>
    <row r="444" spans="2:65" s="12" customFormat="1">
      <c r="B444" s="148"/>
      <c r="D444" s="144" t="s">
        <v>141</v>
      </c>
      <c r="E444" s="149" t="s">
        <v>1</v>
      </c>
      <c r="F444" s="150" t="s">
        <v>1027</v>
      </c>
      <c r="H444" s="149" t="s">
        <v>1</v>
      </c>
      <c r="I444" s="151"/>
      <c r="L444" s="148"/>
      <c r="M444" s="152"/>
      <c r="T444" s="153"/>
      <c r="AT444" s="149" t="s">
        <v>141</v>
      </c>
      <c r="AU444" s="149" t="s">
        <v>85</v>
      </c>
      <c r="AV444" s="12" t="s">
        <v>83</v>
      </c>
      <c r="AW444" s="12" t="s">
        <v>32</v>
      </c>
      <c r="AX444" s="12" t="s">
        <v>76</v>
      </c>
      <c r="AY444" s="149" t="s">
        <v>132</v>
      </c>
    </row>
    <row r="445" spans="2:65" s="13" customFormat="1">
      <c r="B445" s="154"/>
      <c r="D445" s="144" t="s">
        <v>141</v>
      </c>
      <c r="E445" s="155" t="s">
        <v>1</v>
      </c>
      <c r="F445" s="156" t="s">
        <v>1028</v>
      </c>
      <c r="H445" s="157">
        <v>15.904</v>
      </c>
      <c r="I445" s="158"/>
      <c r="L445" s="154"/>
      <c r="M445" s="159"/>
      <c r="T445" s="160"/>
      <c r="AT445" s="155" t="s">
        <v>141</v>
      </c>
      <c r="AU445" s="155" t="s">
        <v>85</v>
      </c>
      <c r="AV445" s="13" t="s">
        <v>85</v>
      </c>
      <c r="AW445" s="13" t="s">
        <v>32</v>
      </c>
      <c r="AX445" s="13" t="s">
        <v>76</v>
      </c>
      <c r="AY445" s="155" t="s">
        <v>132</v>
      </c>
    </row>
    <row r="446" spans="2:65" s="14" customFormat="1">
      <c r="B446" s="161"/>
      <c r="D446" s="144" t="s">
        <v>141</v>
      </c>
      <c r="E446" s="162" t="s">
        <v>1</v>
      </c>
      <c r="F446" s="163" t="s">
        <v>144</v>
      </c>
      <c r="H446" s="164">
        <v>15.904</v>
      </c>
      <c r="I446" s="165"/>
      <c r="L446" s="161"/>
      <c r="M446" s="166"/>
      <c r="T446" s="167"/>
      <c r="AT446" s="162" t="s">
        <v>141</v>
      </c>
      <c r="AU446" s="162" t="s">
        <v>85</v>
      </c>
      <c r="AV446" s="14" t="s">
        <v>131</v>
      </c>
      <c r="AW446" s="14" t="s">
        <v>32</v>
      </c>
      <c r="AX446" s="14" t="s">
        <v>83</v>
      </c>
      <c r="AY446" s="162" t="s">
        <v>132</v>
      </c>
    </row>
    <row r="447" spans="2:65" s="1" customFormat="1" ht="24.15" customHeight="1">
      <c r="B447" s="31"/>
      <c r="C447" s="131" t="s">
        <v>476</v>
      </c>
      <c r="D447" s="131" t="s">
        <v>135</v>
      </c>
      <c r="E447" s="132" t="s">
        <v>1029</v>
      </c>
      <c r="F447" s="133" t="s">
        <v>1030</v>
      </c>
      <c r="G447" s="134" t="s">
        <v>191</v>
      </c>
      <c r="H447" s="135">
        <v>63.616999999999997</v>
      </c>
      <c r="I447" s="136"/>
      <c r="J447" s="137">
        <f>ROUND(I447*H447,2)</f>
        <v>0</v>
      </c>
      <c r="K447" s="133" t="s">
        <v>151</v>
      </c>
      <c r="L447" s="31"/>
      <c r="M447" s="138" t="s">
        <v>1</v>
      </c>
      <c r="N447" s="139" t="s">
        <v>41</v>
      </c>
      <c r="P447" s="140">
        <f>O447*H447</f>
        <v>0</v>
      </c>
      <c r="Q447" s="140">
        <v>5.3299999999999997E-3</v>
      </c>
      <c r="R447" s="140">
        <f>Q447*H447</f>
        <v>0.33907860999999995</v>
      </c>
      <c r="S447" s="140">
        <v>0</v>
      </c>
      <c r="T447" s="141">
        <f>S447*H447</f>
        <v>0</v>
      </c>
      <c r="AR447" s="142" t="s">
        <v>131</v>
      </c>
      <c r="AT447" s="142" t="s">
        <v>135</v>
      </c>
      <c r="AU447" s="142" t="s">
        <v>85</v>
      </c>
      <c r="AY447" s="16" t="s">
        <v>132</v>
      </c>
      <c r="BE447" s="143">
        <f>IF(N447="základní",J447,0)</f>
        <v>0</v>
      </c>
      <c r="BF447" s="143">
        <f>IF(N447="snížená",J447,0)</f>
        <v>0</v>
      </c>
      <c r="BG447" s="143">
        <f>IF(N447="zákl. přenesená",J447,0)</f>
        <v>0</v>
      </c>
      <c r="BH447" s="143">
        <f>IF(N447="sníž. přenesená",J447,0)</f>
        <v>0</v>
      </c>
      <c r="BI447" s="143">
        <f>IF(N447="nulová",J447,0)</f>
        <v>0</v>
      </c>
      <c r="BJ447" s="16" t="s">
        <v>83</v>
      </c>
      <c r="BK447" s="143">
        <f>ROUND(I447*H447,2)</f>
        <v>0</v>
      </c>
      <c r="BL447" s="16" t="s">
        <v>131</v>
      </c>
      <c r="BM447" s="142" t="s">
        <v>1031</v>
      </c>
    </row>
    <row r="448" spans="2:65" s="1" customFormat="1" ht="19.2">
      <c r="B448" s="31"/>
      <c r="D448" s="144" t="s">
        <v>140</v>
      </c>
      <c r="F448" s="145" t="s">
        <v>1032</v>
      </c>
      <c r="I448" s="146"/>
      <c r="L448" s="31"/>
      <c r="M448" s="147"/>
      <c r="T448" s="55"/>
      <c r="AT448" s="16" t="s">
        <v>140</v>
      </c>
      <c r="AU448" s="16" t="s">
        <v>85</v>
      </c>
    </row>
    <row r="449" spans="2:65" s="12" customFormat="1">
      <c r="B449" s="148"/>
      <c r="D449" s="144" t="s">
        <v>141</v>
      </c>
      <c r="E449" s="149" t="s">
        <v>1</v>
      </c>
      <c r="F449" s="150" t="s">
        <v>1027</v>
      </c>
      <c r="H449" s="149" t="s">
        <v>1</v>
      </c>
      <c r="I449" s="151"/>
      <c r="L449" s="148"/>
      <c r="M449" s="152"/>
      <c r="T449" s="153"/>
      <c r="AT449" s="149" t="s">
        <v>141</v>
      </c>
      <c r="AU449" s="149" t="s">
        <v>85</v>
      </c>
      <c r="AV449" s="12" t="s">
        <v>83</v>
      </c>
      <c r="AW449" s="12" t="s">
        <v>32</v>
      </c>
      <c r="AX449" s="12" t="s">
        <v>76</v>
      </c>
      <c r="AY449" s="149" t="s">
        <v>132</v>
      </c>
    </row>
    <row r="450" spans="2:65" s="13" customFormat="1">
      <c r="B450" s="154"/>
      <c r="D450" s="144" t="s">
        <v>141</v>
      </c>
      <c r="E450" s="155" t="s">
        <v>1</v>
      </c>
      <c r="F450" s="156" t="s">
        <v>1033</v>
      </c>
      <c r="H450" s="157">
        <v>63.616999999999997</v>
      </c>
      <c r="I450" s="158"/>
      <c r="L450" s="154"/>
      <c r="M450" s="159"/>
      <c r="T450" s="160"/>
      <c r="AT450" s="155" t="s">
        <v>141</v>
      </c>
      <c r="AU450" s="155" t="s">
        <v>85</v>
      </c>
      <c r="AV450" s="13" t="s">
        <v>85</v>
      </c>
      <c r="AW450" s="13" t="s">
        <v>32</v>
      </c>
      <c r="AX450" s="13" t="s">
        <v>76</v>
      </c>
      <c r="AY450" s="155" t="s">
        <v>132</v>
      </c>
    </row>
    <row r="451" spans="2:65" s="14" customFormat="1">
      <c r="B451" s="161"/>
      <c r="D451" s="144" t="s">
        <v>141</v>
      </c>
      <c r="E451" s="162" t="s">
        <v>1</v>
      </c>
      <c r="F451" s="163" t="s">
        <v>144</v>
      </c>
      <c r="H451" s="164">
        <v>63.616999999999997</v>
      </c>
      <c r="I451" s="165"/>
      <c r="L451" s="161"/>
      <c r="M451" s="166"/>
      <c r="T451" s="167"/>
      <c r="AT451" s="162" t="s">
        <v>141</v>
      </c>
      <c r="AU451" s="162" t="s">
        <v>85</v>
      </c>
      <c r="AV451" s="14" t="s">
        <v>131</v>
      </c>
      <c r="AW451" s="14" t="s">
        <v>32</v>
      </c>
      <c r="AX451" s="14" t="s">
        <v>83</v>
      </c>
      <c r="AY451" s="162" t="s">
        <v>132</v>
      </c>
    </row>
    <row r="452" spans="2:65" s="1" customFormat="1" ht="24.15" customHeight="1">
      <c r="B452" s="31"/>
      <c r="C452" s="131" t="s">
        <v>483</v>
      </c>
      <c r="D452" s="131" t="s">
        <v>135</v>
      </c>
      <c r="E452" s="132" t="s">
        <v>1034</v>
      </c>
      <c r="F452" s="133" t="s">
        <v>1035</v>
      </c>
      <c r="G452" s="134" t="s">
        <v>191</v>
      </c>
      <c r="H452" s="135">
        <v>63.616999999999997</v>
      </c>
      <c r="I452" s="136"/>
      <c r="J452" s="137">
        <f>ROUND(I452*H452,2)</f>
        <v>0</v>
      </c>
      <c r="K452" s="133" t="s">
        <v>151</v>
      </c>
      <c r="L452" s="31"/>
      <c r="M452" s="138" t="s">
        <v>1</v>
      </c>
      <c r="N452" s="139" t="s">
        <v>41</v>
      </c>
      <c r="P452" s="140">
        <f>O452*H452</f>
        <v>0</v>
      </c>
      <c r="Q452" s="140">
        <v>0</v>
      </c>
      <c r="R452" s="140">
        <f>Q452*H452</f>
        <v>0</v>
      </c>
      <c r="S452" s="140">
        <v>0</v>
      </c>
      <c r="T452" s="141">
        <f>S452*H452</f>
        <v>0</v>
      </c>
      <c r="AR452" s="142" t="s">
        <v>131</v>
      </c>
      <c r="AT452" s="142" t="s">
        <v>135</v>
      </c>
      <c r="AU452" s="142" t="s">
        <v>85</v>
      </c>
      <c r="AY452" s="16" t="s">
        <v>132</v>
      </c>
      <c r="BE452" s="143">
        <f>IF(N452="základní",J452,0)</f>
        <v>0</v>
      </c>
      <c r="BF452" s="143">
        <f>IF(N452="snížená",J452,0)</f>
        <v>0</v>
      </c>
      <c r="BG452" s="143">
        <f>IF(N452="zákl. přenesená",J452,0)</f>
        <v>0</v>
      </c>
      <c r="BH452" s="143">
        <f>IF(N452="sníž. přenesená",J452,0)</f>
        <v>0</v>
      </c>
      <c r="BI452" s="143">
        <f>IF(N452="nulová",J452,0)</f>
        <v>0</v>
      </c>
      <c r="BJ452" s="16" t="s">
        <v>83</v>
      </c>
      <c r="BK452" s="143">
        <f>ROUND(I452*H452,2)</f>
        <v>0</v>
      </c>
      <c r="BL452" s="16" t="s">
        <v>131</v>
      </c>
      <c r="BM452" s="142" t="s">
        <v>1036</v>
      </c>
    </row>
    <row r="453" spans="2:65" s="1" customFormat="1" ht="19.2">
      <c r="B453" s="31"/>
      <c r="D453" s="144" t="s">
        <v>140</v>
      </c>
      <c r="F453" s="145" t="s">
        <v>1037</v>
      </c>
      <c r="I453" s="146"/>
      <c r="L453" s="31"/>
      <c r="M453" s="147"/>
      <c r="T453" s="55"/>
      <c r="AT453" s="16" t="s">
        <v>140</v>
      </c>
      <c r="AU453" s="16" t="s">
        <v>85</v>
      </c>
    </row>
    <row r="454" spans="2:65" s="1" customFormat="1" ht="24.15" customHeight="1">
      <c r="B454" s="31"/>
      <c r="C454" s="131" t="s">
        <v>493</v>
      </c>
      <c r="D454" s="131" t="s">
        <v>135</v>
      </c>
      <c r="E454" s="132" t="s">
        <v>1038</v>
      </c>
      <c r="F454" s="133" t="s">
        <v>1039</v>
      </c>
      <c r="G454" s="134" t="s">
        <v>191</v>
      </c>
      <c r="H454" s="135">
        <v>63.616999999999997</v>
      </c>
      <c r="I454" s="136"/>
      <c r="J454" s="137">
        <f>ROUND(I454*H454,2)</f>
        <v>0</v>
      </c>
      <c r="K454" s="133" t="s">
        <v>151</v>
      </c>
      <c r="L454" s="31"/>
      <c r="M454" s="138" t="s">
        <v>1</v>
      </c>
      <c r="N454" s="139" t="s">
        <v>41</v>
      </c>
      <c r="P454" s="140">
        <f>O454*H454</f>
        <v>0</v>
      </c>
      <c r="Q454" s="140">
        <v>8.8000000000000003E-4</v>
      </c>
      <c r="R454" s="140">
        <f>Q454*H454</f>
        <v>5.5982959999999998E-2</v>
      </c>
      <c r="S454" s="140">
        <v>0</v>
      </c>
      <c r="T454" s="141">
        <f>S454*H454</f>
        <v>0</v>
      </c>
      <c r="AR454" s="142" t="s">
        <v>131</v>
      </c>
      <c r="AT454" s="142" t="s">
        <v>135</v>
      </c>
      <c r="AU454" s="142" t="s">
        <v>85</v>
      </c>
      <c r="AY454" s="16" t="s">
        <v>132</v>
      </c>
      <c r="BE454" s="143">
        <f>IF(N454="základní",J454,0)</f>
        <v>0</v>
      </c>
      <c r="BF454" s="143">
        <f>IF(N454="snížená",J454,0)</f>
        <v>0</v>
      </c>
      <c r="BG454" s="143">
        <f>IF(N454="zákl. přenesená",J454,0)</f>
        <v>0</v>
      </c>
      <c r="BH454" s="143">
        <f>IF(N454="sníž. přenesená",J454,0)</f>
        <v>0</v>
      </c>
      <c r="BI454" s="143">
        <f>IF(N454="nulová",J454,0)</f>
        <v>0</v>
      </c>
      <c r="BJ454" s="16" t="s">
        <v>83</v>
      </c>
      <c r="BK454" s="143">
        <f>ROUND(I454*H454,2)</f>
        <v>0</v>
      </c>
      <c r="BL454" s="16" t="s">
        <v>131</v>
      </c>
      <c r="BM454" s="142" t="s">
        <v>1040</v>
      </c>
    </row>
    <row r="455" spans="2:65" s="1" customFormat="1" ht="19.2">
      <c r="B455" s="31"/>
      <c r="D455" s="144" t="s">
        <v>140</v>
      </c>
      <c r="F455" s="145" t="s">
        <v>1041</v>
      </c>
      <c r="I455" s="146"/>
      <c r="L455" s="31"/>
      <c r="M455" s="147"/>
      <c r="T455" s="55"/>
      <c r="AT455" s="16" t="s">
        <v>140</v>
      </c>
      <c r="AU455" s="16" t="s">
        <v>85</v>
      </c>
    </row>
    <row r="456" spans="2:65" s="1" customFormat="1" ht="24.15" customHeight="1">
      <c r="B456" s="31"/>
      <c r="C456" s="131" t="s">
        <v>500</v>
      </c>
      <c r="D456" s="131" t="s">
        <v>135</v>
      </c>
      <c r="E456" s="132" t="s">
        <v>1042</v>
      </c>
      <c r="F456" s="133" t="s">
        <v>1043</v>
      </c>
      <c r="G456" s="134" t="s">
        <v>191</v>
      </c>
      <c r="H456" s="135">
        <v>63.616999999999997</v>
      </c>
      <c r="I456" s="136"/>
      <c r="J456" s="137">
        <f>ROUND(I456*H456,2)</f>
        <v>0</v>
      </c>
      <c r="K456" s="133" t="s">
        <v>151</v>
      </c>
      <c r="L456" s="31"/>
      <c r="M456" s="138" t="s">
        <v>1</v>
      </c>
      <c r="N456" s="139" t="s">
        <v>41</v>
      </c>
      <c r="P456" s="140">
        <f>O456*H456</f>
        <v>0</v>
      </c>
      <c r="Q456" s="140">
        <v>0</v>
      </c>
      <c r="R456" s="140">
        <f>Q456*H456</f>
        <v>0</v>
      </c>
      <c r="S456" s="140">
        <v>0</v>
      </c>
      <c r="T456" s="141">
        <f>S456*H456</f>
        <v>0</v>
      </c>
      <c r="AR456" s="142" t="s">
        <v>131</v>
      </c>
      <c r="AT456" s="142" t="s">
        <v>135</v>
      </c>
      <c r="AU456" s="142" t="s">
        <v>85</v>
      </c>
      <c r="AY456" s="16" t="s">
        <v>132</v>
      </c>
      <c r="BE456" s="143">
        <f>IF(N456="základní",J456,0)</f>
        <v>0</v>
      </c>
      <c r="BF456" s="143">
        <f>IF(N456="snížená",J456,0)</f>
        <v>0</v>
      </c>
      <c r="BG456" s="143">
        <f>IF(N456="zákl. přenesená",J456,0)</f>
        <v>0</v>
      </c>
      <c r="BH456" s="143">
        <f>IF(N456="sníž. přenesená",J456,0)</f>
        <v>0</v>
      </c>
      <c r="BI456" s="143">
        <f>IF(N456="nulová",J456,0)</f>
        <v>0</v>
      </c>
      <c r="BJ456" s="16" t="s">
        <v>83</v>
      </c>
      <c r="BK456" s="143">
        <f>ROUND(I456*H456,2)</f>
        <v>0</v>
      </c>
      <c r="BL456" s="16" t="s">
        <v>131</v>
      </c>
      <c r="BM456" s="142" t="s">
        <v>1044</v>
      </c>
    </row>
    <row r="457" spans="2:65" s="1" customFormat="1" ht="28.8">
      <c r="B457" s="31"/>
      <c r="D457" s="144" t="s">
        <v>140</v>
      </c>
      <c r="F457" s="145" t="s">
        <v>1045</v>
      </c>
      <c r="I457" s="146"/>
      <c r="L457" s="31"/>
      <c r="M457" s="147"/>
      <c r="T457" s="55"/>
      <c r="AT457" s="16" t="s">
        <v>140</v>
      </c>
      <c r="AU457" s="16" t="s">
        <v>85</v>
      </c>
    </row>
    <row r="458" spans="2:65" s="1" customFormat="1" ht="16.5" customHeight="1">
      <c r="B458" s="31"/>
      <c r="C458" s="131" t="s">
        <v>507</v>
      </c>
      <c r="D458" s="131" t="s">
        <v>135</v>
      </c>
      <c r="E458" s="132" t="s">
        <v>1046</v>
      </c>
      <c r="F458" s="133" t="s">
        <v>1047</v>
      </c>
      <c r="G458" s="134" t="s">
        <v>171</v>
      </c>
      <c r="H458" s="135">
        <v>1.9079999999999997</v>
      </c>
      <c r="I458" s="136"/>
      <c r="J458" s="137">
        <f>ROUND(I458*H458,2)</f>
        <v>0</v>
      </c>
      <c r="K458" s="133" t="s">
        <v>151</v>
      </c>
      <c r="L458" s="31"/>
      <c r="M458" s="138" t="s">
        <v>1</v>
      </c>
      <c r="N458" s="139" t="s">
        <v>41</v>
      </c>
      <c r="P458" s="140">
        <f>O458*H458</f>
        <v>0</v>
      </c>
      <c r="Q458" s="140">
        <v>1.05555</v>
      </c>
      <c r="R458" s="140">
        <f>Q458*H458</f>
        <v>2.0139893999999998</v>
      </c>
      <c r="S458" s="140">
        <v>0</v>
      </c>
      <c r="T458" s="141">
        <f>S458*H458</f>
        <v>0</v>
      </c>
      <c r="AR458" s="142" t="s">
        <v>131</v>
      </c>
      <c r="AT458" s="142" t="s">
        <v>135</v>
      </c>
      <c r="AU458" s="142" t="s">
        <v>85</v>
      </c>
      <c r="AY458" s="16" t="s">
        <v>132</v>
      </c>
      <c r="BE458" s="143">
        <f>IF(N458="základní",J458,0)</f>
        <v>0</v>
      </c>
      <c r="BF458" s="143">
        <f>IF(N458="snížená",J458,0)</f>
        <v>0</v>
      </c>
      <c r="BG458" s="143">
        <f>IF(N458="zákl. přenesená",J458,0)</f>
        <v>0</v>
      </c>
      <c r="BH458" s="143">
        <f>IF(N458="sníž. přenesená",J458,0)</f>
        <v>0</v>
      </c>
      <c r="BI458" s="143">
        <f>IF(N458="nulová",J458,0)</f>
        <v>0</v>
      </c>
      <c r="BJ458" s="16" t="s">
        <v>83</v>
      </c>
      <c r="BK458" s="143">
        <f>ROUND(I458*H458,2)</f>
        <v>0</v>
      </c>
      <c r="BL458" s="16" t="s">
        <v>131</v>
      </c>
      <c r="BM458" s="142" t="s">
        <v>1048</v>
      </c>
    </row>
    <row r="459" spans="2:65" s="1" customFormat="1" ht="57.6">
      <c r="B459" s="31"/>
      <c r="D459" s="144" t="s">
        <v>140</v>
      </c>
      <c r="F459" s="145" t="s">
        <v>1049</v>
      </c>
      <c r="I459" s="146"/>
      <c r="L459" s="31"/>
      <c r="M459" s="147"/>
      <c r="T459" s="55"/>
      <c r="AT459" s="16" t="s">
        <v>140</v>
      </c>
      <c r="AU459" s="16" t="s">
        <v>85</v>
      </c>
    </row>
    <row r="460" spans="2:65" s="12" customFormat="1">
      <c r="B460" s="148"/>
      <c r="D460" s="144" t="s">
        <v>141</v>
      </c>
      <c r="E460" s="149" t="s">
        <v>1</v>
      </c>
      <c r="F460" s="150" t="s">
        <v>206</v>
      </c>
      <c r="H460" s="149" t="s">
        <v>1</v>
      </c>
      <c r="I460" s="151"/>
      <c r="L460" s="148"/>
      <c r="M460" s="152"/>
      <c r="T460" s="153"/>
      <c r="AT460" s="149" t="s">
        <v>141</v>
      </c>
      <c r="AU460" s="149" t="s">
        <v>85</v>
      </c>
      <c r="AV460" s="12" t="s">
        <v>83</v>
      </c>
      <c r="AW460" s="12" t="s">
        <v>32</v>
      </c>
      <c r="AX460" s="12" t="s">
        <v>76</v>
      </c>
      <c r="AY460" s="149" t="s">
        <v>132</v>
      </c>
    </row>
    <row r="461" spans="2:65" s="13" customFormat="1">
      <c r="B461" s="154"/>
      <c r="D461" s="144" t="s">
        <v>141</v>
      </c>
      <c r="E461" s="155" t="s">
        <v>1</v>
      </c>
      <c r="F461" s="156" t="s">
        <v>1050</v>
      </c>
      <c r="H461" s="157">
        <v>1.9079999999999997</v>
      </c>
      <c r="I461" s="158"/>
      <c r="L461" s="154"/>
      <c r="M461" s="159"/>
      <c r="T461" s="160"/>
      <c r="AT461" s="155" t="s">
        <v>141</v>
      </c>
      <c r="AU461" s="155" t="s">
        <v>85</v>
      </c>
      <c r="AV461" s="13" t="s">
        <v>85</v>
      </c>
      <c r="AW461" s="13" t="s">
        <v>32</v>
      </c>
      <c r="AX461" s="13" t="s">
        <v>76</v>
      </c>
      <c r="AY461" s="155" t="s">
        <v>132</v>
      </c>
    </row>
    <row r="462" spans="2:65" s="14" customFormat="1">
      <c r="B462" s="161"/>
      <c r="D462" s="144" t="s">
        <v>141</v>
      </c>
      <c r="E462" s="162" t="s">
        <v>1</v>
      </c>
      <c r="F462" s="163" t="s">
        <v>144</v>
      </c>
      <c r="H462" s="164">
        <v>1.9079999999999997</v>
      </c>
      <c r="I462" s="165"/>
      <c r="L462" s="161"/>
      <c r="M462" s="166"/>
      <c r="T462" s="167"/>
      <c r="AT462" s="162" t="s">
        <v>141</v>
      </c>
      <c r="AU462" s="162" t="s">
        <v>85</v>
      </c>
      <c r="AV462" s="14" t="s">
        <v>131</v>
      </c>
      <c r="AW462" s="14" t="s">
        <v>32</v>
      </c>
      <c r="AX462" s="14" t="s">
        <v>83</v>
      </c>
      <c r="AY462" s="162" t="s">
        <v>132</v>
      </c>
    </row>
    <row r="463" spans="2:65" s="1" customFormat="1" ht="33" customHeight="1">
      <c r="B463" s="31"/>
      <c r="C463" s="131" t="s">
        <v>517</v>
      </c>
      <c r="D463" s="131" t="s">
        <v>135</v>
      </c>
      <c r="E463" s="132" t="s">
        <v>1051</v>
      </c>
      <c r="F463" s="133" t="s">
        <v>1052</v>
      </c>
      <c r="G463" s="134" t="s">
        <v>171</v>
      </c>
      <c r="H463" s="135">
        <v>0.13400000000000001</v>
      </c>
      <c r="I463" s="136"/>
      <c r="J463" s="137">
        <f>ROUND(I463*H463,2)</f>
        <v>0</v>
      </c>
      <c r="K463" s="133" t="s">
        <v>151</v>
      </c>
      <c r="L463" s="31"/>
      <c r="M463" s="138" t="s">
        <v>1</v>
      </c>
      <c r="N463" s="139" t="s">
        <v>41</v>
      </c>
      <c r="P463" s="140">
        <f>O463*H463</f>
        <v>0</v>
      </c>
      <c r="Q463" s="140">
        <v>1.2210000000000002E-2</v>
      </c>
      <c r="R463" s="140">
        <f>Q463*H463</f>
        <v>1.6361400000000003E-3</v>
      </c>
      <c r="S463" s="140">
        <v>0</v>
      </c>
      <c r="T463" s="141">
        <f>S463*H463</f>
        <v>0</v>
      </c>
      <c r="AR463" s="142" t="s">
        <v>138</v>
      </c>
      <c r="AT463" s="142" t="s">
        <v>135</v>
      </c>
      <c r="AU463" s="142" t="s">
        <v>85</v>
      </c>
      <c r="AY463" s="16" t="s">
        <v>132</v>
      </c>
      <c r="BE463" s="143">
        <f>IF(N463="základní",J463,0)</f>
        <v>0</v>
      </c>
      <c r="BF463" s="143">
        <f>IF(N463="snížená",J463,0)</f>
        <v>0</v>
      </c>
      <c r="BG463" s="143">
        <f>IF(N463="zákl. přenesená",J463,0)</f>
        <v>0</v>
      </c>
      <c r="BH463" s="143">
        <f>IF(N463="sníž. přenesená",J463,0)</f>
        <v>0</v>
      </c>
      <c r="BI463" s="143">
        <f>IF(N463="nulová",J463,0)</f>
        <v>0</v>
      </c>
      <c r="BJ463" s="16" t="s">
        <v>83</v>
      </c>
      <c r="BK463" s="143">
        <f>ROUND(I463*H463,2)</f>
        <v>0</v>
      </c>
      <c r="BL463" s="16" t="s">
        <v>138</v>
      </c>
      <c r="BM463" s="142" t="s">
        <v>1053</v>
      </c>
    </row>
    <row r="464" spans="2:65" s="1" customFormat="1" ht="19.2">
      <c r="B464" s="31"/>
      <c r="D464" s="144" t="s">
        <v>140</v>
      </c>
      <c r="F464" s="145" t="s">
        <v>1054</v>
      </c>
      <c r="I464" s="146"/>
      <c r="L464" s="31"/>
      <c r="M464" s="147"/>
      <c r="T464" s="55"/>
      <c r="AT464" s="16" t="s">
        <v>140</v>
      </c>
      <c r="AU464" s="16" t="s">
        <v>85</v>
      </c>
    </row>
    <row r="465" spans="2:65" s="12" customFormat="1">
      <c r="B465" s="148"/>
      <c r="D465" s="144" t="s">
        <v>141</v>
      </c>
      <c r="E465" s="149" t="s">
        <v>1</v>
      </c>
      <c r="F465" s="150" t="s">
        <v>1055</v>
      </c>
      <c r="H465" s="149" t="s">
        <v>1</v>
      </c>
      <c r="I465" s="151"/>
      <c r="L465" s="148"/>
      <c r="M465" s="152"/>
      <c r="T465" s="153"/>
      <c r="AT465" s="149" t="s">
        <v>141</v>
      </c>
      <c r="AU465" s="149" t="s">
        <v>85</v>
      </c>
      <c r="AV465" s="12" t="s">
        <v>83</v>
      </c>
      <c r="AW465" s="12" t="s">
        <v>32</v>
      </c>
      <c r="AX465" s="12" t="s">
        <v>76</v>
      </c>
      <c r="AY465" s="149" t="s">
        <v>132</v>
      </c>
    </row>
    <row r="466" spans="2:65" s="13" customFormat="1">
      <c r="B466" s="154"/>
      <c r="D466" s="144" t="s">
        <v>141</v>
      </c>
      <c r="E466" s="155" t="s">
        <v>1</v>
      </c>
      <c r="F466" s="156" t="s">
        <v>1056</v>
      </c>
      <c r="H466" s="157">
        <v>0.13400000000000001</v>
      </c>
      <c r="I466" s="158"/>
      <c r="L466" s="154"/>
      <c r="M466" s="159"/>
      <c r="T466" s="160"/>
      <c r="AT466" s="155" t="s">
        <v>141</v>
      </c>
      <c r="AU466" s="155" t="s">
        <v>85</v>
      </c>
      <c r="AV466" s="13" t="s">
        <v>85</v>
      </c>
      <c r="AW466" s="13" t="s">
        <v>32</v>
      </c>
      <c r="AX466" s="13" t="s">
        <v>76</v>
      </c>
      <c r="AY466" s="155" t="s">
        <v>132</v>
      </c>
    </row>
    <row r="467" spans="2:65" s="14" customFormat="1">
      <c r="B467" s="161"/>
      <c r="D467" s="144" t="s">
        <v>141</v>
      </c>
      <c r="E467" s="162" t="s">
        <v>1</v>
      </c>
      <c r="F467" s="163" t="s">
        <v>144</v>
      </c>
      <c r="H467" s="164">
        <v>0.13400000000000001</v>
      </c>
      <c r="I467" s="165"/>
      <c r="L467" s="161"/>
      <c r="M467" s="166"/>
      <c r="T467" s="167"/>
      <c r="AT467" s="162" t="s">
        <v>141</v>
      </c>
      <c r="AU467" s="162" t="s">
        <v>85</v>
      </c>
      <c r="AV467" s="14" t="s">
        <v>131</v>
      </c>
      <c r="AW467" s="14" t="s">
        <v>32</v>
      </c>
      <c r="AX467" s="14" t="s">
        <v>83</v>
      </c>
      <c r="AY467" s="162" t="s">
        <v>132</v>
      </c>
    </row>
    <row r="468" spans="2:65" s="1" customFormat="1" ht="21.75" customHeight="1">
      <c r="B468" s="31"/>
      <c r="C468" s="168" t="s">
        <v>523</v>
      </c>
      <c r="D468" s="168" t="s">
        <v>236</v>
      </c>
      <c r="E468" s="169" t="s">
        <v>1057</v>
      </c>
      <c r="F468" s="170" t="s">
        <v>1058</v>
      </c>
      <c r="G468" s="171" t="s">
        <v>171</v>
      </c>
      <c r="H468" s="172">
        <v>0.13400000000000001</v>
      </c>
      <c r="I468" s="173"/>
      <c r="J468" s="174">
        <f>ROUND(I468*H468,2)</f>
        <v>0</v>
      </c>
      <c r="K468" s="170" t="s">
        <v>151</v>
      </c>
      <c r="L468" s="175"/>
      <c r="M468" s="176" t="s">
        <v>1</v>
      </c>
      <c r="N468" s="177" t="s">
        <v>41</v>
      </c>
      <c r="P468" s="140">
        <f>O468*H468</f>
        <v>0</v>
      </c>
      <c r="Q468" s="140">
        <v>1</v>
      </c>
      <c r="R468" s="140">
        <f>Q468*H468</f>
        <v>0.13400000000000001</v>
      </c>
      <c r="S468" s="140">
        <v>0</v>
      </c>
      <c r="T468" s="141">
        <f>S468*H468</f>
        <v>0</v>
      </c>
      <c r="AR468" s="142" t="s">
        <v>138</v>
      </c>
      <c r="AT468" s="142" t="s">
        <v>236</v>
      </c>
      <c r="AU468" s="142" t="s">
        <v>85</v>
      </c>
      <c r="AY468" s="16" t="s">
        <v>132</v>
      </c>
      <c r="BE468" s="143">
        <f>IF(N468="základní",J468,0)</f>
        <v>0</v>
      </c>
      <c r="BF468" s="143">
        <f>IF(N468="snížená",J468,0)</f>
        <v>0</v>
      </c>
      <c r="BG468" s="143">
        <f>IF(N468="zákl. přenesená",J468,0)</f>
        <v>0</v>
      </c>
      <c r="BH468" s="143">
        <f>IF(N468="sníž. přenesená",J468,0)</f>
        <v>0</v>
      </c>
      <c r="BI468" s="143">
        <f>IF(N468="nulová",J468,0)</f>
        <v>0</v>
      </c>
      <c r="BJ468" s="16" t="s">
        <v>83</v>
      </c>
      <c r="BK468" s="143">
        <f>ROUND(I468*H468,2)</f>
        <v>0</v>
      </c>
      <c r="BL468" s="16" t="s">
        <v>138</v>
      </c>
      <c r="BM468" s="142" t="s">
        <v>1059</v>
      </c>
    </row>
    <row r="469" spans="2:65" s="1" customFormat="1">
      <c r="B469" s="31"/>
      <c r="D469" s="144" t="s">
        <v>140</v>
      </c>
      <c r="F469" s="145" t="s">
        <v>1058</v>
      </c>
      <c r="I469" s="146"/>
      <c r="L469" s="31"/>
      <c r="M469" s="147"/>
      <c r="T469" s="55"/>
      <c r="AT469" s="16" t="s">
        <v>140</v>
      </c>
      <c r="AU469" s="16" t="s">
        <v>85</v>
      </c>
    </row>
    <row r="470" spans="2:65" s="1" customFormat="1" ht="16.5" customHeight="1">
      <c r="B470" s="31"/>
      <c r="C470" s="131" t="s">
        <v>530</v>
      </c>
      <c r="D470" s="131" t="s">
        <v>135</v>
      </c>
      <c r="E470" s="132" t="s">
        <v>1060</v>
      </c>
      <c r="F470" s="133" t="s">
        <v>1061</v>
      </c>
      <c r="G470" s="134" t="s">
        <v>150</v>
      </c>
      <c r="H470" s="135">
        <v>38.753999999999998</v>
      </c>
      <c r="I470" s="136"/>
      <c r="J470" s="137">
        <f>ROUND(I470*H470,2)</f>
        <v>0</v>
      </c>
      <c r="K470" s="133" t="s">
        <v>151</v>
      </c>
      <c r="L470" s="31"/>
      <c r="M470" s="138" t="s">
        <v>1</v>
      </c>
      <c r="N470" s="139" t="s">
        <v>41</v>
      </c>
      <c r="P470" s="140">
        <f>O470*H470</f>
        <v>0</v>
      </c>
      <c r="Q470" s="140">
        <v>2.5019800000000001</v>
      </c>
      <c r="R470" s="140">
        <f>Q470*H470</f>
        <v>96.961732920000003</v>
      </c>
      <c r="S470" s="140">
        <v>0</v>
      </c>
      <c r="T470" s="141">
        <f>S470*H470</f>
        <v>0</v>
      </c>
      <c r="AR470" s="142" t="s">
        <v>131</v>
      </c>
      <c r="AT470" s="142" t="s">
        <v>135</v>
      </c>
      <c r="AU470" s="142" t="s">
        <v>85</v>
      </c>
      <c r="AY470" s="16" t="s">
        <v>132</v>
      </c>
      <c r="BE470" s="143">
        <f>IF(N470="základní",J470,0)</f>
        <v>0</v>
      </c>
      <c r="BF470" s="143">
        <f>IF(N470="snížená",J470,0)</f>
        <v>0</v>
      </c>
      <c r="BG470" s="143">
        <f>IF(N470="zákl. přenesená",J470,0)</f>
        <v>0</v>
      </c>
      <c r="BH470" s="143">
        <f>IF(N470="sníž. přenesená",J470,0)</f>
        <v>0</v>
      </c>
      <c r="BI470" s="143">
        <f>IF(N470="nulová",J470,0)</f>
        <v>0</v>
      </c>
      <c r="BJ470" s="16" t="s">
        <v>83</v>
      </c>
      <c r="BK470" s="143">
        <f>ROUND(I470*H470,2)</f>
        <v>0</v>
      </c>
      <c r="BL470" s="16" t="s">
        <v>131</v>
      </c>
      <c r="BM470" s="142" t="s">
        <v>1062</v>
      </c>
    </row>
    <row r="471" spans="2:65" s="1" customFormat="1" ht="19.2">
      <c r="B471" s="31"/>
      <c r="D471" s="144" t="s">
        <v>140</v>
      </c>
      <c r="F471" s="145" t="s">
        <v>1063</v>
      </c>
      <c r="I471" s="146"/>
      <c r="L471" s="31"/>
      <c r="M471" s="147"/>
      <c r="T471" s="55"/>
      <c r="AT471" s="16" t="s">
        <v>140</v>
      </c>
      <c r="AU471" s="16" t="s">
        <v>85</v>
      </c>
    </row>
    <row r="472" spans="2:65" s="12" customFormat="1">
      <c r="B472" s="148"/>
      <c r="D472" s="144" t="s">
        <v>141</v>
      </c>
      <c r="E472" s="149" t="s">
        <v>1</v>
      </c>
      <c r="F472" s="150" t="s">
        <v>1064</v>
      </c>
      <c r="H472" s="149" t="s">
        <v>1</v>
      </c>
      <c r="I472" s="151"/>
      <c r="L472" s="148"/>
      <c r="M472" s="152"/>
      <c r="T472" s="153"/>
      <c r="AT472" s="149" t="s">
        <v>141</v>
      </c>
      <c r="AU472" s="149" t="s">
        <v>85</v>
      </c>
      <c r="AV472" s="12" t="s">
        <v>83</v>
      </c>
      <c r="AW472" s="12" t="s">
        <v>32</v>
      </c>
      <c r="AX472" s="12" t="s">
        <v>76</v>
      </c>
      <c r="AY472" s="149" t="s">
        <v>132</v>
      </c>
    </row>
    <row r="473" spans="2:65" s="13" customFormat="1">
      <c r="B473" s="154"/>
      <c r="D473" s="144" t="s">
        <v>141</v>
      </c>
      <c r="E473" s="155" t="s">
        <v>1</v>
      </c>
      <c r="F473" s="156" t="s">
        <v>1065</v>
      </c>
      <c r="H473" s="157">
        <v>14.618</v>
      </c>
      <c r="I473" s="158"/>
      <c r="L473" s="154"/>
      <c r="M473" s="159"/>
      <c r="T473" s="160"/>
      <c r="AT473" s="155" t="s">
        <v>141</v>
      </c>
      <c r="AU473" s="155" t="s">
        <v>85</v>
      </c>
      <c r="AV473" s="13" t="s">
        <v>85</v>
      </c>
      <c r="AW473" s="13" t="s">
        <v>32</v>
      </c>
      <c r="AX473" s="13" t="s">
        <v>76</v>
      </c>
      <c r="AY473" s="155" t="s">
        <v>132</v>
      </c>
    </row>
    <row r="474" spans="2:65" s="12" customFormat="1">
      <c r="B474" s="148"/>
      <c r="D474" s="144" t="s">
        <v>141</v>
      </c>
      <c r="E474" s="149" t="s">
        <v>1</v>
      </c>
      <c r="F474" s="150" t="s">
        <v>1066</v>
      </c>
      <c r="H474" s="149" t="s">
        <v>1</v>
      </c>
      <c r="I474" s="151"/>
      <c r="L474" s="148"/>
      <c r="M474" s="152"/>
      <c r="T474" s="153"/>
      <c r="AT474" s="149" t="s">
        <v>141</v>
      </c>
      <c r="AU474" s="149" t="s">
        <v>85</v>
      </c>
      <c r="AV474" s="12" t="s">
        <v>83</v>
      </c>
      <c r="AW474" s="12" t="s">
        <v>32</v>
      </c>
      <c r="AX474" s="12" t="s">
        <v>76</v>
      </c>
      <c r="AY474" s="149" t="s">
        <v>132</v>
      </c>
    </row>
    <row r="475" spans="2:65" s="13" customFormat="1" ht="20.399999999999999">
      <c r="B475" s="154"/>
      <c r="D475" s="144" t="s">
        <v>141</v>
      </c>
      <c r="E475" s="155" t="s">
        <v>1</v>
      </c>
      <c r="F475" s="156" t="s">
        <v>1067</v>
      </c>
      <c r="H475" s="157">
        <v>14.869</v>
      </c>
      <c r="I475" s="158"/>
      <c r="L475" s="154"/>
      <c r="M475" s="159"/>
      <c r="T475" s="160"/>
      <c r="AT475" s="155" t="s">
        <v>141</v>
      </c>
      <c r="AU475" s="155" t="s">
        <v>85</v>
      </c>
      <c r="AV475" s="13" t="s">
        <v>85</v>
      </c>
      <c r="AW475" s="13" t="s">
        <v>32</v>
      </c>
      <c r="AX475" s="13" t="s">
        <v>76</v>
      </c>
      <c r="AY475" s="155" t="s">
        <v>132</v>
      </c>
    </row>
    <row r="476" spans="2:65" s="12" customFormat="1">
      <c r="B476" s="148"/>
      <c r="D476" s="144" t="s">
        <v>141</v>
      </c>
      <c r="E476" s="149" t="s">
        <v>1</v>
      </c>
      <c r="F476" s="150" t="s">
        <v>1068</v>
      </c>
      <c r="H476" s="149" t="s">
        <v>1</v>
      </c>
      <c r="I476" s="151"/>
      <c r="L476" s="148"/>
      <c r="M476" s="152"/>
      <c r="T476" s="153"/>
      <c r="AT476" s="149" t="s">
        <v>141</v>
      </c>
      <c r="AU476" s="149" t="s">
        <v>85</v>
      </c>
      <c r="AV476" s="12" t="s">
        <v>83</v>
      </c>
      <c r="AW476" s="12" t="s">
        <v>32</v>
      </c>
      <c r="AX476" s="12" t="s">
        <v>76</v>
      </c>
      <c r="AY476" s="149" t="s">
        <v>132</v>
      </c>
    </row>
    <row r="477" spans="2:65" s="13" customFormat="1">
      <c r="B477" s="154"/>
      <c r="D477" s="144" t="s">
        <v>141</v>
      </c>
      <c r="E477" s="155" t="s">
        <v>1</v>
      </c>
      <c r="F477" s="156" t="s">
        <v>1069</v>
      </c>
      <c r="H477" s="157">
        <v>9.2669999999999995</v>
      </c>
      <c r="I477" s="158"/>
      <c r="L477" s="154"/>
      <c r="M477" s="159"/>
      <c r="T477" s="160"/>
      <c r="AT477" s="155" t="s">
        <v>141</v>
      </c>
      <c r="AU477" s="155" t="s">
        <v>85</v>
      </c>
      <c r="AV477" s="13" t="s">
        <v>85</v>
      </c>
      <c r="AW477" s="13" t="s">
        <v>32</v>
      </c>
      <c r="AX477" s="13" t="s">
        <v>76</v>
      </c>
      <c r="AY477" s="155" t="s">
        <v>132</v>
      </c>
    </row>
    <row r="478" spans="2:65" s="14" customFormat="1">
      <c r="B478" s="161"/>
      <c r="D478" s="144" t="s">
        <v>141</v>
      </c>
      <c r="E478" s="162" t="s">
        <v>1</v>
      </c>
      <c r="F478" s="163" t="s">
        <v>144</v>
      </c>
      <c r="H478" s="164">
        <v>38.754000000000005</v>
      </c>
      <c r="I478" s="165"/>
      <c r="L478" s="161"/>
      <c r="M478" s="166"/>
      <c r="T478" s="167"/>
      <c r="AT478" s="162" t="s">
        <v>141</v>
      </c>
      <c r="AU478" s="162" t="s">
        <v>85</v>
      </c>
      <c r="AV478" s="14" t="s">
        <v>131</v>
      </c>
      <c r="AW478" s="14" t="s">
        <v>32</v>
      </c>
      <c r="AX478" s="14" t="s">
        <v>83</v>
      </c>
      <c r="AY478" s="162" t="s">
        <v>132</v>
      </c>
    </row>
    <row r="479" spans="2:65" s="1" customFormat="1" ht="16.5" customHeight="1">
      <c r="B479" s="31"/>
      <c r="C479" s="131" t="s">
        <v>536</v>
      </c>
      <c r="D479" s="131" t="s">
        <v>135</v>
      </c>
      <c r="E479" s="132" t="s">
        <v>1070</v>
      </c>
      <c r="F479" s="133" t="s">
        <v>1071</v>
      </c>
      <c r="G479" s="134" t="s">
        <v>191</v>
      </c>
      <c r="H479" s="135">
        <v>258.36</v>
      </c>
      <c r="I479" s="136"/>
      <c r="J479" s="137">
        <f>ROUND(I479*H479,2)</f>
        <v>0</v>
      </c>
      <c r="K479" s="133" t="s">
        <v>151</v>
      </c>
      <c r="L479" s="31"/>
      <c r="M479" s="138" t="s">
        <v>1</v>
      </c>
      <c r="N479" s="139" t="s">
        <v>41</v>
      </c>
      <c r="P479" s="140">
        <f>O479*H479</f>
        <v>0</v>
      </c>
      <c r="Q479" s="140">
        <v>1.1169999999999999E-2</v>
      </c>
      <c r="R479" s="140">
        <f>Q479*H479</f>
        <v>2.8858812</v>
      </c>
      <c r="S479" s="140">
        <v>0</v>
      </c>
      <c r="T479" s="141">
        <f>S479*H479</f>
        <v>0</v>
      </c>
      <c r="AR479" s="142" t="s">
        <v>131</v>
      </c>
      <c r="AT479" s="142" t="s">
        <v>135</v>
      </c>
      <c r="AU479" s="142" t="s">
        <v>85</v>
      </c>
      <c r="AY479" s="16" t="s">
        <v>132</v>
      </c>
      <c r="BE479" s="143">
        <f>IF(N479="základní",J479,0)</f>
        <v>0</v>
      </c>
      <c r="BF479" s="143">
        <f>IF(N479="snížená",J479,0)</f>
        <v>0</v>
      </c>
      <c r="BG479" s="143">
        <f>IF(N479="zákl. přenesená",J479,0)</f>
        <v>0</v>
      </c>
      <c r="BH479" s="143">
        <f>IF(N479="sníž. přenesená",J479,0)</f>
        <v>0</v>
      </c>
      <c r="BI479" s="143">
        <f>IF(N479="nulová",J479,0)</f>
        <v>0</v>
      </c>
      <c r="BJ479" s="16" t="s">
        <v>83</v>
      </c>
      <c r="BK479" s="143">
        <f>ROUND(I479*H479,2)</f>
        <v>0</v>
      </c>
      <c r="BL479" s="16" t="s">
        <v>131</v>
      </c>
      <c r="BM479" s="142" t="s">
        <v>1072</v>
      </c>
    </row>
    <row r="480" spans="2:65" s="1" customFormat="1">
      <c r="B480" s="31"/>
      <c r="D480" s="144" t="s">
        <v>140</v>
      </c>
      <c r="F480" s="145" t="s">
        <v>1073</v>
      </c>
      <c r="I480" s="146"/>
      <c r="L480" s="31"/>
      <c r="M480" s="147"/>
      <c r="T480" s="55"/>
      <c r="AT480" s="16" t="s">
        <v>140</v>
      </c>
      <c r="AU480" s="16" t="s">
        <v>85</v>
      </c>
    </row>
    <row r="481" spans="2:65" s="12" customFormat="1">
      <c r="B481" s="148"/>
      <c r="D481" s="144" t="s">
        <v>141</v>
      </c>
      <c r="E481" s="149" t="s">
        <v>1</v>
      </c>
      <c r="F481" s="150" t="s">
        <v>1064</v>
      </c>
      <c r="H481" s="149" t="s">
        <v>1</v>
      </c>
      <c r="I481" s="151"/>
      <c r="L481" s="148"/>
      <c r="M481" s="152"/>
      <c r="T481" s="153"/>
      <c r="AT481" s="149" t="s">
        <v>141</v>
      </c>
      <c r="AU481" s="149" t="s">
        <v>85</v>
      </c>
      <c r="AV481" s="12" t="s">
        <v>83</v>
      </c>
      <c r="AW481" s="12" t="s">
        <v>32</v>
      </c>
      <c r="AX481" s="12" t="s">
        <v>76</v>
      </c>
      <c r="AY481" s="149" t="s">
        <v>132</v>
      </c>
    </row>
    <row r="482" spans="2:65" s="13" customFormat="1">
      <c r="B482" s="154"/>
      <c r="D482" s="144" t="s">
        <v>141</v>
      </c>
      <c r="E482" s="155" t="s">
        <v>1</v>
      </c>
      <c r="F482" s="156" t="s">
        <v>1074</v>
      </c>
      <c r="H482" s="157">
        <v>97.454999999999998</v>
      </c>
      <c r="I482" s="158"/>
      <c r="L482" s="154"/>
      <c r="M482" s="159"/>
      <c r="T482" s="160"/>
      <c r="AT482" s="155" t="s">
        <v>141</v>
      </c>
      <c r="AU482" s="155" t="s">
        <v>85</v>
      </c>
      <c r="AV482" s="13" t="s">
        <v>85</v>
      </c>
      <c r="AW482" s="13" t="s">
        <v>32</v>
      </c>
      <c r="AX482" s="13" t="s">
        <v>76</v>
      </c>
      <c r="AY482" s="155" t="s">
        <v>132</v>
      </c>
    </row>
    <row r="483" spans="2:65" s="12" customFormat="1">
      <c r="B483" s="148"/>
      <c r="D483" s="144" t="s">
        <v>141</v>
      </c>
      <c r="E483" s="149" t="s">
        <v>1</v>
      </c>
      <c r="F483" s="150" t="s">
        <v>1066</v>
      </c>
      <c r="H483" s="149" t="s">
        <v>1</v>
      </c>
      <c r="I483" s="151"/>
      <c r="L483" s="148"/>
      <c r="M483" s="152"/>
      <c r="T483" s="153"/>
      <c r="AT483" s="149" t="s">
        <v>141</v>
      </c>
      <c r="AU483" s="149" t="s">
        <v>85</v>
      </c>
      <c r="AV483" s="12" t="s">
        <v>83</v>
      </c>
      <c r="AW483" s="12" t="s">
        <v>32</v>
      </c>
      <c r="AX483" s="12" t="s">
        <v>76</v>
      </c>
      <c r="AY483" s="149" t="s">
        <v>132</v>
      </c>
    </row>
    <row r="484" spans="2:65" s="13" customFormat="1" ht="20.399999999999999">
      <c r="B484" s="154"/>
      <c r="D484" s="144" t="s">
        <v>141</v>
      </c>
      <c r="E484" s="155" t="s">
        <v>1</v>
      </c>
      <c r="F484" s="156" t="s">
        <v>1075</v>
      </c>
      <c r="H484" s="157">
        <v>99.125</v>
      </c>
      <c r="I484" s="158"/>
      <c r="L484" s="154"/>
      <c r="M484" s="159"/>
      <c r="T484" s="160"/>
      <c r="AT484" s="155" t="s">
        <v>141</v>
      </c>
      <c r="AU484" s="155" t="s">
        <v>85</v>
      </c>
      <c r="AV484" s="13" t="s">
        <v>85</v>
      </c>
      <c r="AW484" s="13" t="s">
        <v>32</v>
      </c>
      <c r="AX484" s="13" t="s">
        <v>76</v>
      </c>
      <c r="AY484" s="155" t="s">
        <v>132</v>
      </c>
    </row>
    <row r="485" spans="2:65" s="12" customFormat="1">
      <c r="B485" s="148"/>
      <c r="D485" s="144" t="s">
        <v>141</v>
      </c>
      <c r="E485" s="149" t="s">
        <v>1</v>
      </c>
      <c r="F485" s="150" t="s">
        <v>1068</v>
      </c>
      <c r="H485" s="149" t="s">
        <v>1</v>
      </c>
      <c r="I485" s="151"/>
      <c r="L485" s="148"/>
      <c r="M485" s="152"/>
      <c r="T485" s="153"/>
      <c r="AT485" s="149" t="s">
        <v>141</v>
      </c>
      <c r="AU485" s="149" t="s">
        <v>85</v>
      </c>
      <c r="AV485" s="12" t="s">
        <v>83</v>
      </c>
      <c r="AW485" s="12" t="s">
        <v>32</v>
      </c>
      <c r="AX485" s="12" t="s">
        <v>76</v>
      </c>
      <c r="AY485" s="149" t="s">
        <v>132</v>
      </c>
    </row>
    <row r="486" spans="2:65" s="13" customFormat="1">
      <c r="B486" s="154"/>
      <c r="D486" s="144" t="s">
        <v>141</v>
      </c>
      <c r="E486" s="155" t="s">
        <v>1</v>
      </c>
      <c r="F486" s="156" t="s">
        <v>1076</v>
      </c>
      <c r="H486" s="157">
        <v>61.78</v>
      </c>
      <c r="I486" s="158"/>
      <c r="L486" s="154"/>
      <c r="M486" s="159"/>
      <c r="T486" s="160"/>
      <c r="AT486" s="155" t="s">
        <v>141</v>
      </c>
      <c r="AU486" s="155" t="s">
        <v>85</v>
      </c>
      <c r="AV486" s="13" t="s">
        <v>85</v>
      </c>
      <c r="AW486" s="13" t="s">
        <v>32</v>
      </c>
      <c r="AX486" s="13" t="s">
        <v>76</v>
      </c>
      <c r="AY486" s="155" t="s">
        <v>132</v>
      </c>
    </row>
    <row r="487" spans="2:65" s="14" customFormat="1">
      <c r="B487" s="161"/>
      <c r="D487" s="144" t="s">
        <v>141</v>
      </c>
      <c r="E487" s="162" t="s">
        <v>1</v>
      </c>
      <c r="F487" s="163" t="s">
        <v>144</v>
      </c>
      <c r="H487" s="164">
        <v>258.36</v>
      </c>
      <c r="I487" s="165"/>
      <c r="L487" s="161"/>
      <c r="M487" s="166"/>
      <c r="T487" s="167"/>
      <c r="AT487" s="162" t="s">
        <v>141</v>
      </c>
      <c r="AU487" s="162" t="s">
        <v>85</v>
      </c>
      <c r="AV487" s="14" t="s">
        <v>131</v>
      </c>
      <c r="AW487" s="14" t="s">
        <v>32</v>
      </c>
      <c r="AX487" s="14" t="s">
        <v>83</v>
      </c>
      <c r="AY487" s="162" t="s">
        <v>132</v>
      </c>
    </row>
    <row r="488" spans="2:65" s="1" customFormat="1" ht="16.5" customHeight="1">
      <c r="B488" s="31"/>
      <c r="C488" s="131" t="s">
        <v>540</v>
      </c>
      <c r="D488" s="131" t="s">
        <v>135</v>
      </c>
      <c r="E488" s="132" t="s">
        <v>1077</v>
      </c>
      <c r="F488" s="133" t="s">
        <v>1078</v>
      </c>
      <c r="G488" s="134" t="s">
        <v>191</v>
      </c>
      <c r="H488" s="135">
        <v>258.36</v>
      </c>
      <c r="I488" s="136"/>
      <c r="J488" s="137">
        <f>ROUND(I488*H488,2)</f>
        <v>0</v>
      </c>
      <c r="K488" s="133" t="s">
        <v>151</v>
      </c>
      <c r="L488" s="31"/>
      <c r="M488" s="138" t="s">
        <v>1</v>
      </c>
      <c r="N488" s="139" t="s">
        <v>41</v>
      </c>
      <c r="P488" s="140">
        <f>O488*H488</f>
        <v>0</v>
      </c>
      <c r="Q488" s="140">
        <v>0</v>
      </c>
      <c r="R488" s="140">
        <f>Q488*H488</f>
        <v>0</v>
      </c>
      <c r="S488" s="140">
        <v>0</v>
      </c>
      <c r="T488" s="141">
        <f>S488*H488</f>
        <v>0</v>
      </c>
      <c r="AR488" s="142" t="s">
        <v>131</v>
      </c>
      <c r="AT488" s="142" t="s">
        <v>135</v>
      </c>
      <c r="AU488" s="142" t="s">
        <v>85</v>
      </c>
      <c r="AY488" s="16" t="s">
        <v>132</v>
      </c>
      <c r="BE488" s="143">
        <f>IF(N488="základní",J488,0)</f>
        <v>0</v>
      </c>
      <c r="BF488" s="143">
        <f>IF(N488="snížená",J488,0)</f>
        <v>0</v>
      </c>
      <c r="BG488" s="143">
        <f>IF(N488="zákl. přenesená",J488,0)</f>
        <v>0</v>
      </c>
      <c r="BH488" s="143">
        <f>IF(N488="sníž. přenesená",J488,0)</f>
        <v>0</v>
      </c>
      <c r="BI488" s="143">
        <f>IF(N488="nulová",J488,0)</f>
        <v>0</v>
      </c>
      <c r="BJ488" s="16" t="s">
        <v>83</v>
      </c>
      <c r="BK488" s="143">
        <f>ROUND(I488*H488,2)</f>
        <v>0</v>
      </c>
      <c r="BL488" s="16" t="s">
        <v>131</v>
      </c>
      <c r="BM488" s="142" t="s">
        <v>1079</v>
      </c>
    </row>
    <row r="489" spans="2:65" s="1" customFormat="1" ht="19.2">
      <c r="B489" s="31"/>
      <c r="D489" s="144" t="s">
        <v>140</v>
      </c>
      <c r="F489" s="145" t="s">
        <v>1080</v>
      </c>
      <c r="I489" s="146"/>
      <c r="L489" s="31"/>
      <c r="M489" s="147"/>
      <c r="T489" s="55"/>
      <c r="AT489" s="16" t="s">
        <v>140</v>
      </c>
      <c r="AU489" s="16" t="s">
        <v>85</v>
      </c>
    </row>
    <row r="490" spans="2:65" s="1" customFormat="1" ht="24.15" customHeight="1">
      <c r="B490" s="31"/>
      <c r="C490" s="131" t="s">
        <v>544</v>
      </c>
      <c r="D490" s="131" t="s">
        <v>135</v>
      </c>
      <c r="E490" s="132" t="s">
        <v>1081</v>
      </c>
      <c r="F490" s="133" t="s">
        <v>1082</v>
      </c>
      <c r="G490" s="134" t="s">
        <v>171</v>
      </c>
      <c r="H490" s="135">
        <v>4.6500000000000004</v>
      </c>
      <c r="I490" s="136"/>
      <c r="J490" s="137">
        <f>ROUND(I490*H490,2)</f>
        <v>0</v>
      </c>
      <c r="K490" s="133" t="s">
        <v>151</v>
      </c>
      <c r="L490" s="31"/>
      <c r="M490" s="138" t="s">
        <v>1</v>
      </c>
      <c r="N490" s="139" t="s">
        <v>41</v>
      </c>
      <c r="P490" s="140">
        <f>O490*H490</f>
        <v>0</v>
      </c>
      <c r="Q490" s="140">
        <v>1.05291</v>
      </c>
      <c r="R490" s="140">
        <f>Q490*H490</f>
        <v>4.8960315000000003</v>
      </c>
      <c r="S490" s="140">
        <v>0</v>
      </c>
      <c r="T490" s="141">
        <f>S490*H490</f>
        <v>0</v>
      </c>
      <c r="AR490" s="142" t="s">
        <v>131</v>
      </c>
      <c r="AT490" s="142" t="s">
        <v>135</v>
      </c>
      <c r="AU490" s="142" t="s">
        <v>85</v>
      </c>
      <c r="AY490" s="16" t="s">
        <v>132</v>
      </c>
      <c r="BE490" s="143">
        <f>IF(N490="základní",J490,0)</f>
        <v>0</v>
      </c>
      <c r="BF490" s="143">
        <f>IF(N490="snížená",J490,0)</f>
        <v>0</v>
      </c>
      <c r="BG490" s="143">
        <f>IF(N490="zákl. přenesená",J490,0)</f>
        <v>0</v>
      </c>
      <c r="BH490" s="143">
        <f>IF(N490="sníž. přenesená",J490,0)</f>
        <v>0</v>
      </c>
      <c r="BI490" s="143">
        <f>IF(N490="nulová",J490,0)</f>
        <v>0</v>
      </c>
      <c r="BJ490" s="16" t="s">
        <v>83</v>
      </c>
      <c r="BK490" s="143">
        <f>ROUND(I490*H490,2)</f>
        <v>0</v>
      </c>
      <c r="BL490" s="16" t="s">
        <v>131</v>
      </c>
      <c r="BM490" s="142" t="s">
        <v>1083</v>
      </c>
    </row>
    <row r="491" spans="2:65" s="1" customFormat="1" ht="19.2">
      <c r="B491" s="31"/>
      <c r="D491" s="144" t="s">
        <v>140</v>
      </c>
      <c r="F491" s="145" t="s">
        <v>1084</v>
      </c>
      <c r="I491" s="146"/>
      <c r="L491" s="31"/>
      <c r="M491" s="147"/>
      <c r="T491" s="55"/>
      <c r="AT491" s="16" t="s">
        <v>140</v>
      </c>
      <c r="AU491" s="16" t="s">
        <v>85</v>
      </c>
    </row>
    <row r="492" spans="2:65" s="12" customFormat="1">
      <c r="B492" s="148"/>
      <c r="D492" s="144" t="s">
        <v>141</v>
      </c>
      <c r="E492" s="149" t="s">
        <v>1</v>
      </c>
      <c r="F492" s="150" t="s">
        <v>206</v>
      </c>
      <c r="H492" s="149" t="s">
        <v>1</v>
      </c>
      <c r="I492" s="151"/>
      <c r="L492" s="148"/>
      <c r="M492" s="152"/>
      <c r="T492" s="153"/>
      <c r="AT492" s="149" t="s">
        <v>141</v>
      </c>
      <c r="AU492" s="149" t="s">
        <v>85</v>
      </c>
      <c r="AV492" s="12" t="s">
        <v>83</v>
      </c>
      <c r="AW492" s="12" t="s">
        <v>32</v>
      </c>
      <c r="AX492" s="12" t="s">
        <v>76</v>
      </c>
      <c r="AY492" s="149" t="s">
        <v>132</v>
      </c>
    </row>
    <row r="493" spans="2:65" s="13" customFormat="1">
      <c r="B493" s="154"/>
      <c r="D493" s="144" t="s">
        <v>141</v>
      </c>
      <c r="E493" s="155" t="s">
        <v>1</v>
      </c>
      <c r="F493" s="156" t="s">
        <v>1085</v>
      </c>
      <c r="H493" s="157">
        <v>4.6500000000000004</v>
      </c>
      <c r="I493" s="158"/>
      <c r="L493" s="154"/>
      <c r="M493" s="159"/>
      <c r="T493" s="160"/>
      <c r="AT493" s="155" t="s">
        <v>141</v>
      </c>
      <c r="AU493" s="155" t="s">
        <v>85</v>
      </c>
      <c r="AV493" s="13" t="s">
        <v>85</v>
      </c>
      <c r="AW493" s="13" t="s">
        <v>32</v>
      </c>
      <c r="AX493" s="13" t="s">
        <v>76</v>
      </c>
      <c r="AY493" s="155" t="s">
        <v>132</v>
      </c>
    </row>
    <row r="494" spans="2:65" s="14" customFormat="1">
      <c r="B494" s="161"/>
      <c r="D494" s="144" t="s">
        <v>141</v>
      </c>
      <c r="E494" s="162" t="s">
        <v>1</v>
      </c>
      <c r="F494" s="163" t="s">
        <v>144</v>
      </c>
      <c r="H494" s="164">
        <v>4.6500000000000004</v>
      </c>
      <c r="I494" s="165"/>
      <c r="L494" s="161"/>
      <c r="M494" s="166"/>
      <c r="T494" s="167"/>
      <c r="AT494" s="162" t="s">
        <v>141</v>
      </c>
      <c r="AU494" s="162" t="s">
        <v>85</v>
      </c>
      <c r="AV494" s="14" t="s">
        <v>131</v>
      </c>
      <c r="AW494" s="14" t="s">
        <v>32</v>
      </c>
      <c r="AX494" s="14" t="s">
        <v>83</v>
      </c>
      <c r="AY494" s="162" t="s">
        <v>132</v>
      </c>
    </row>
    <row r="495" spans="2:65" s="1" customFormat="1" ht="21.75" customHeight="1">
      <c r="B495" s="31"/>
      <c r="C495" s="131" t="s">
        <v>548</v>
      </c>
      <c r="D495" s="131" t="s">
        <v>135</v>
      </c>
      <c r="E495" s="132" t="s">
        <v>1086</v>
      </c>
      <c r="F495" s="133" t="s">
        <v>1087</v>
      </c>
      <c r="G495" s="134" t="s">
        <v>150</v>
      </c>
      <c r="H495" s="135">
        <v>4.7309999999999999</v>
      </c>
      <c r="I495" s="136"/>
      <c r="J495" s="137">
        <f>ROUND(I495*H495,2)</f>
        <v>0</v>
      </c>
      <c r="K495" s="133" t="s">
        <v>151</v>
      </c>
      <c r="L495" s="31"/>
      <c r="M495" s="138" t="s">
        <v>1</v>
      </c>
      <c r="N495" s="139" t="s">
        <v>41</v>
      </c>
      <c r="P495" s="140">
        <f>O495*H495</f>
        <v>0</v>
      </c>
      <c r="Q495" s="140">
        <v>2.5019499999999999</v>
      </c>
      <c r="R495" s="140">
        <f>Q495*H495</f>
        <v>11.836725449999999</v>
      </c>
      <c r="S495" s="140">
        <v>0</v>
      </c>
      <c r="T495" s="141">
        <f>S495*H495</f>
        <v>0</v>
      </c>
      <c r="AR495" s="142" t="s">
        <v>131</v>
      </c>
      <c r="AT495" s="142" t="s">
        <v>135</v>
      </c>
      <c r="AU495" s="142" t="s">
        <v>85</v>
      </c>
      <c r="AY495" s="16" t="s">
        <v>132</v>
      </c>
      <c r="BE495" s="143">
        <f>IF(N495="základní",J495,0)</f>
        <v>0</v>
      </c>
      <c r="BF495" s="143">
        <f>IF(N495="snížená",J495,0)</f>
        <v>0</v>
      </c>
      <c r="BG495" s="143">
        <f>IF(N495="zákl. přenesená",J495,0)</f>
        <v>0</v>
      </c>
      <c r="BH495" s="143">
        <f>IF(N495="sníž. přenesená",J495,0)</f>
        <v>0</v>
      </c>
      <c r="BI495" s="143">
        <f>IF(N495="nulová",J495,0)</f>
        <v>0</v>
      </c>
      <c r="BJ495" s="16" t="s">
        <v>83</v>
      </c>
      <c r="BK495" s="143">
        <f>ROUND(I495*H495,2)</f>
        <v>0</v>
      </c>
      <c r="BL495" s="16" t="s">
        <v>131</v>
      </c>
      <c r="BM495" s="142" t="s">
        <v>1088</v>
      </c>
    </row>
    <row r="496" spans="2:65" s="1" customFormat="1" ht="28.8">
      <c r="B496" s="31"/>
      <c r="D496" s="144" t="s">
        <v>140</v>
      </c>
      <c r="F496" s="145" t="s">
        <v>1089</v>
      </c>
      <c r="I496" s="146"/>
      <c r="L496" s="31"/>
      <c r="M496" s="147"/>
      <c r="T496" s="55"/>
      <c r="AT496" s="16" t="s">
        <v>140</v>
      </c>
      <c r="AU496" s="16" t="s">
        <v>85</v>
      </c>
    </row>
    <row r="497" spans="2:65" s="12" customFormat="1">
      <c r="B497" s="148"/>
      <c r="D497" s="144" t="s">
        <v>141</v>
      </c>
      <c r="E497" s="149" t="s">
        <v>1</v>
      </c>
      <c r="F497" s="150" t="s">
        <v>1090</v>
      </c>
      <c r="H497" s="149" t="s">
        <v>1</v>
      </c>
      <c r="I497" s="151"/>
      <c r="L497" s="148"/>
      <c r="M497" s="152"/>
      <c r="T497" s="153"/>
      <c r="AT497" s="149" t="s">
        <v>141</v>
      </c>
      <c r="AU497" s="149" t="s">
        <v>85</v>
      </c>
      <c r="AV497" s="12" t="s">
        <v>83</v>
      </c>
      <c r="AW497" s="12" t="s">
        <v>32</v>
      </c>
      <c r="AX497" s="12" t="s">
        <v>76</v>
      </c>
      <c r="AY497" s="149" t="s">
        <v>132</v>
      </c>
    </row>
    <row r="498" spans="2:65" s="13" customFormat="1">
      <c r="B498" s="154"/>
      <c r="D498" s="144" t="s">
        <v>141</v>
      </c>
      <c r="E498" s="155" t="s">
        <v>1</v>
      </c>
      <c r="F498" s="156" t="s">
        <v>1091</v>
      </c>
      <c r="H498" s="157">
        <v>2.911</v>
      </c>
      <c r="I498" s="158"/>
      <c r="L498" s="154"/>
      <c r="M498" s="159"/>
      <c r="T498" s="160"/>
      <c r="AT498" s="155" t="s">
        <v>141</v>
      </c>
      <c r="AU498" s="155" t="s">
        <v>85</v>
      </c>
      <c r="AV498" s="13" t="s">
        <v>85</v>
      </c>
      <c r="AW498" s="13" t="s">
        <v>32</v>
      </c>
      <c r="AX498" s="13" t="s">
        <v>76</v>
      </c>
      <c r="AY498" s="155" t="s">
        <v>132</v>
      </c>
    </row>
    <row r="499" spans="2:65" s="13" customFormat="1">
      <c r="B499" s="154"/>
      <c r="D499" s="144" t="s">
        <v>141</v>
      </c>
      <c r="E499" s="155" t="s">
        <v>1</v>
      </c>
      <c r="F499" s="156" t="s">
        <v>1092</v>
      </c>
      <c r="H499" s="157">
        <v>1.82</v>
      </c>
      <c r="I499" s="158"/>
      <c r="L499" s="154"/>
      <c r="M499" s="159"/>
      <c r="T499" s="160"/>
      <c r="AT499" s="155" t="s">
        <v>141</v>
      </c>
      <c r="AU499" s="155" t="s">
        <v>85</v>
      </c>
      <c r="AV499" s="13" t="s">
        <v>85</v>
      </c>
      <c r="AW499" s="13" t="s">
        <v>32</v>
      </c>
      <c r="AX499" s="13" t="s">
        <v>76</v>
      </c>
      <c r="AY499" s="155" t="s">
        <v>132</v>
      </c>
    </row>
    <row r="500" spans="2:65" s="14" customFormat="1">
      <c r="B500" s="161"/>
      <c r="D500" s="144" t="s">
        <v>141</v>
      </c>
      <c r="E500" s="162" t="s">
        <v>1</v>
      </c>
      <c r="F500" s="163" t="s">
        <v>144</v>
      </c>
      <c r="H500" s="164">
        <v>4.7309999999999999</v>
      </c>
      <c r="I500" s="165"/>
      <c r="L500" s="161"/>
      <c r="M500" s="166"/>
      <c r="T500" s="167"/>
      <c r="AT500" s="162" t="s">
        <v>141</v>
      </c>
      <c r="AU500" s="162" t="s">
        <v>85</v>
      </c>
      <c r="AV500" s="14" t="s">
        <v>131</v>
      </c>
      <c r="AW500" s="14" t="s">
        <v>32</v>
      </c>
      <c r="AX500" s="14" t="s">
        <v>83</v>
      </c>
      <c r="AY500" s="162" t="s">
        <v>132</v>
      </c>
    </row>
    <row r="501" spans="2:65" s="1" customFormat="1" ht="24.15" customHeight="1">
      <c r="B501" s="31"/>
      <c r="C501" s="131" t="s">
        <v>552</v>
      </c>
      <c r="D501" s="131" t="s">
        <v>135</v>
      </c>
      <c r="E501" s="132" t="s">
        <v>1093</v>
      </c>
      <c r="F501" s="133" t="s">
        <v>1094</v>
      </c>
      <c r="G501" s="134" t="s">
        <v>171</v>
      </c>
      <c r="H501" s="135">
        <v>0.56799999999999995</v>
      </c>
      <c r="I501" s="136"/>
      <c r="J501" s="137">
        <f>ROUND(I501*H501,2)</f>
        <v>0</v>
      </c>
      <c r="K501" s="133" t="s">
        <v>151</v>
      </c>
      <c r="L501" s="31"/>
      <c r="M501" s="138" t="s">
        <v>1</v>
      </c>
      <c r="N501" s="139" t="s">
        <v>41</v>
      </c>
      <c r="P501" s="140">
        <f>O501*H501</f>
        <v>0</v>
      </c>
      <c r="Q501" s="140">
        <v>1.0492699999999999</v>
      </c>
      <c r="R501" s="140">
        <f>Q501*H501</f>
        <v>0.59598535999999991</v>
      </c>
      <c r="S501" s="140">
        <v>0</v>
      </c>
      <c r="T501" s="141">
        <f>S501*H501</f>
        <v>0</v>
      </c>
      <c r="AR501" s="142" t="s">
        <v>131</v>
      </c>
      <c r="AT501" s="142" t="s">
        <v>135</v>
      </c>
      <c r="AU501" s="142" t="s">
        <v>85</v>
      </c>
      <c r="AY501" s="16" t="s">
        <v>132</v>
      </c>
      <c r="BE501" s="143">
        <f>IF(N501="základní",J501,0)</f>
        <v>0</v>
      </c>
      <c r="BF501" s="143">
        <f>IF(N501="snížená",J501,0)</f>
        <v>0</v>
      </c>
      <c r="BG501" s="143">
        <f>IF(N501="zákl. přenesená",J501,0)</f>
        <v>0</v>
      </c>
      <c r="BH501" s="143">
        <f>IF(N501="sníž. přenesená",J501,0)</f>
        <v>0</v>
      </c>
      <c r="BI501" s="143">
        <f>IF(N501="nulová",J501,0)</f>
        <v>0</v>
      </c>
      <c r="BJ501" s="16" t="s">
        <v>83</v>
      </c>
      <c r="BK501" s="143">
        <f>ROUND(I501*H501,2)</f>
        <v>0</v>
      </c>
      <c r="BL501" s="16" t="s">
        <v>131</v>
      </c>
      <c r="BM501" s="142" t="s">
        <v>1095</v>
      </c>
    </row>
    <row r="502" spans="2:65" s="1" customFormat="1" ht="28.8">
      <c r="B502" s="31"/>
      <c r="D502" s="144" t="s">
        <v>140</v>
      </c>
      <c r="F502" s="145" t="s">
        <v>1096</v>
      </c>
      <c r="I502" s="146"/>
      <c r="L502" s="31"/>
      <c r="M502" s="147"/>
      <c r="T502" s="55"/>
      <c r="AT502" s="16" t="s">
        <v>140</v>
      </c>
      <c r="AU502" s="16" t="s">
        <v>85</v>
      </c>
    </row>
    <row r="503" spans="2:65" s="12" customFormat="1">
      <c r="B503" s="148"/>
      <c r="D503" s="144" t="s">
        <v>141</v>
      </c>
      <c r="E503" s="149" t="s">
        <v>1</v>
      </c>
      <c r="F503" s="150" t="s">
        <v>206</v>
      </c>
      <c r="H503" s="149" t="s">
        <v>1</v>
      </c>
      <c r="I503" s="151"/>
      <c r="L503" s="148"/>
      <c r="M503" s="152"/>
      <c r="T503" s="153"/>
      <c r="AT503" s="149" t="s">
        <v>141</v>
      </c>
      <c r="AU503" s="149" t="s">
        <v>85</v>
      </c>
      <c r="AV503" s="12" t="s">
        <v>83</v>
      </c>
      <c r="AW503" s="12" t="s">
        <v>32</v>
      </c>
      <c r="AX503" s="12" t="s">
        <v>76</v>
      </c>
      <c r="AY503" s="149" t="s">
        <v>132</v>
      </c>
    </row>
    <row r="504" spans="2:65" s="13" customFormat="1">
      <c r="B504" s="154"/>
      <c r="D504" s="144" t="s">
        <v>141</v>
      </c>
      <c r="E504" s="155" t="s">
        <v>1</v>
      </c>
      <c r="F504" s="156" t="s">
        <v>1097</v>
      </c>
      <c r="H504" s="157">
        <v>0.56799999999999995</v>
      </c>
      <c r="I504" s="158"/>
      <c r="L504" s="154"/>
      <c r="M504" s="159"/>
      <c r="T504" s="160"/>
      <c r="AT504" s="155" t="s">
        <v>141</v>
      </c>
      <c r="AU504" s="155" t="s">
        <v>85</v>
      </c>
      <c r="AV504" s="13" t="s">
        <v>85</v>
      </c>
      <c r="AW504" s="13" t="s">
        <v>32</v>
      </c>
      <c r="AX504" s="13" t="s">
        <v>76</v>
      </c>
      <c r="AY504" s="155" t="s">
        <v>132</v>
      </c>
    </row>
    <row r="505" spans="2:65" s="14" customFormat="1">
      <c r="B505" s="161"/>
      <c r="D505" s="144" t="s">
        <v>141</v>
      </c>
      <c r="E505" s="162" t="s">
        <v>1</v>
      </c>
      <c r="F505" s="163" t="s">
        <v>144</v>
      </c>
      <c r="H505" s="164">
        <v>0.56799999999999995</v>
      </c>
      <c r="I505" s="165"/>
      <c r="L505" s="161"/>
      <c r="M505" s="166"/>
      <c r="T505" s="167"/>
      <c r="AT505" s="162" t="s">
        <v>141</v>
      </c>
      <c r="AU505" s="162" t="s">
        <v>85</v>
      </c>
      <c r="AV505" s="14" t="s">
        <v>131</v>
      </c>
      <c r="AW505" s="14" t="s">
        <v>32</v>
      </c>
      <c r="AX505" s="14" t="s">
        <v>83</v>
      </c>
      <c r="AY505" s="162" t="s">
        <v>132</v>
      </c>
    </row>
    <row r="506" spans="2:65" s="1" customFormat="1" ht="24.15" customHeight="1">
      <c r="B506" s="31"/>
      <c r="C506" s="131" t="s">
        <v>556</v>
      </c>
      <c r="D506" s="131" t="s">
        <v>135</v>
      </c>
      <c r="E506" s="132" t="s">
        <v>1098</v>
      </c>
      <c r="F506" s="133" t="s">
        <v>1099</v>
      </c>
      <c r="G506" s="134" t="s">
        <v>191</v>
      </c>
      <c r="H506" s="135">
        <v>25.091000000000001</v>
      </c>
      <c r="I506" s="136"/>
      <c r="J506" s="137">
        <f>ROUND(I506*H506,2)</f>
        <v>0</v>
      </c>
      <c r="K506" s="133" t="s">
        <v>151</v>
      </c>
      <c r="L506" s="31"/>
      <c r="M506" s="138" t="s">
        <v>1</v>
      </c>
      <c r="N506" s="139" t="s">
        <v>41</v>
      </c>
      <c r="P506" s="140">
        <f>O506*H506</f>
        <v>0</v>
      </c>
      <c r="Q506" s="140">
        <v>1.2959999999999998E-2</v>
      </c>
      <c r="R506" s="140">
        <f>Q506*H506</f>
        <v>0.32517935999999997</v>
      </c>
      <c r="S506" s="140">
        <v>0</v>
      </c>
      <c r="T506" s="141">
        <f>S506*H506</f>
        <v>0</v>
      </c>
      <c r="AR506" s="142" t="s">
        <v>131</v>
      </c>
      <c r="AT506" s="142" t="s">
        <v>135</v>
      </c>
      <c r="AU506" s="142" t="s">
        <v>85</v>
      </c>
      <c r="AY506" s="16" t="s">
        <v>132</v>
      </c>
      <c r="BE506" s="143">
        <f>IF(N506="základní",J506,0)</f>
        <v>0</v>
      </c>
      <c r="BF506" s="143">
        <f>IF(N506="snížená",J506,0)</f>
        <v>0</v>
      </c>
      <c r="BG506" s="143">
        <f>IF(N506="zákl. přenesená",J506,0)</f>
        <v>0</v>
      </c>
      <c r="BH506" s="143">
        <f>IF(N506="sníž. přenesená",J506,0)</f>
        <v>0</v>
      </c>
      <c r="BI506" s="143">
        <f>IF(N506="nulová",J506,0)</f>
        <v>0</v>
      </c>
      <c r="BJ506" s="16" t="s">
        <v>83</v>
      </c>
      <c r="BK506" s="143">
        <f>ROUND(I506*H506,2)</f>
        <v>0</v>
      </c>
      <c r="BL506" s="16" t="s">
        <v>131</v>
      </c>
      <c r="BM506" s="142" t="s">
        <v>1100</v>
      </c>
    </row>
    <row r="507" spans="2:65" s="1" customFormat="1" ht="28.8">
      <c r="B507" s="31"/>
      <c r="D507" s="144" t="s">
        <v>140</v>
      </c>
      <c r="F507" s="145" t="s">
        <v>1101</v>
      </c>
      <c r="I507" s="146"/>
      <c r="L507" s="31"/>
      <c r="M507" s="147"/>
      <c r="T507" s="55"/>
      <c r="AT507" s="16" t="s">
        <v>140</v>
      </c>
      <c r="AU507" s="16" t="s">
        <v>85</v>
      </c>
    </row>
    <row r="508" spans="2:65" s="12" customFormat="1">
      <c r="B508" s="148"/>
      <c r="D508" s="144" t="s">
        <v>141</v>
      </c>
      <c r="E508" s="149" t="s">
        <v>1</v>
      </c>
      <c r="F508" s="150" t="s">
        <v>1090</v>
      </c>
      <c r="H508" s="149" t="s">
        <v>1</v>
      </c>
      <c r="I508" s="151"/>
      <c r="L508" s="148"/>
      <c r="M508" s="152"/>
      <c r="T508" s="153"/>
      <c r="AT508" s="149" t="s">
        <v>141</v>
      </c>
      <c r="AU508" s="149" t="s">
        <v>85</v>
      </c>
      <c r="AV508" s="12" t="s">
        <v>83</v>
      </c>
      <c r="AW508" s="12" t="s">
        <v>32</v>
      </c>
      <c r="AX508" s="12" t="s">
        <v>76</v>
      </c>
      <c r="AY508" s="149" t="s">
        <v>132</v>
      </c>
    </row>
    <row r="509" spans="2:65" s="13" customFormat="1">
      <c r="B509" s="154"/>
      <c r="D509" s="144" t="s">
        <v>141</v>
      </c>
      <c r="E509" s="155" t="s">
        <v>1</v>
      </c>
      <c r="F509" s="156" t="s">
        <v>1102</v>
      </c>
      <c r="H509" s="157">
        <v>19.404</v>
      </c>
      <c r="I509" s="158"/>
      <c r="L509" s="154"/>
      <c r="M509" s="159"/>
      <c r="T509" s="160"/>
      <c r="AT509" s="155" t="s">
        <v>141</v>
      </c>
      <c r="AU509" s="155" t="s">
        <v>85</v>
      </c>
      <c r="AV509" s="13" t="s">
        <v>85</v>
      </c>
      <c r="AW509" s="13" t="s">
        <v>32</v>
      </c>
      <c r="AX509" s="13" t="s">
        <v>76</v>
      </c>
      <c r="AY509" s="155" t="s">
        <v>132</v>
      </c>
    </row>
    <row r="510" spans="2:65" s="13" customFormat="1">
      <c r="B510" s="154"/>
      <c r="D510" s="144" t="s">
        <v>141</v>
      </c>
      <c r="E510" s="155" t="s">
        <v>1</v>
      </c>
      <c r="F510" s="156" t="s">
        <v>1103</v>
      </c>
      <c r="H510" s="157">
        <v>5.6870000000000003</v>
      </c>
      <c r="I510" s="158"/>
      <c r="L510" s="154"/>
      <c r="M510" s="159"/>
      <c r="T510" s="160"/>
      <c r="AT510" s="155" t="s">
        <v>141</v>
      </c>
      <c r="AU510" s="155" t="s">
        <v>85</v>
      </c>
      <c r="AV510" s="13" t="s">
        <v>85</v>
      </c>
      <c r="AW510" s="13" t="s">
        <v>32</v>
      </c>
      <c r="AX510" s="13" t="s">
        <v>76</v>
      </c>
      <c r="AY510" s="155" t="s">
        <v>132</v>
      </c>
    </row>
    <row r="511" spans="2:65" s="14" customFormat="1">
      <c r="B511" s="161"/>
      <c r="D511" s="144" t="s">
        <v>141</v>
      </c>
      <c r="E511" s="162" t="s">
        <v>1</v>
      </c>
      <c r="F511" s="163" t="s">
        <v>144</v>
      </c>
      <c r="H511" s="164">
        <v>25.091000000000001</v>
      </c>
      <c r="I511" s="165"/>
      <c r="L511" s="161"/>
      <c r="M511" s="166"/>
      <c r="T511" s="167"/>
      <c r="AT511" s="162" t="s">
        <v>141</v>
      </c>
      <c r="AU511" s="162" t="s">
        <v>85</v>
      </c>
      <c r="AV511" s="14" t="s">
        <v>131</v>
      </c>
      <c r="AW511" s="14" t="s">
        <v>32</v>
      </c>
      <c r="AX511" s="14" t="s">
        <v>83</v>
      </c>
      <c r="AY511" s="162" t="s">
        <v>132</v>
      </c>
    </row>
    <row r="512" spans="2:65" s="1" customFormat="1" ht="24.15" customHeight="1">
      <c r="B512" s="31"/>
      <c r="C512" s="131" t="s">
        <v>560</v>
      </c>
      <c r="D512" s="131" t="s">
        <v>135</v>
      </c>
      <c r="E512" s="132" t="s">
        <v>1104</v>
      </c>
      <c r="F512" s="133" t="s">
        <v>1105</v>
      </c>
      <c r="G512" s="134" t="s">
        <v>191</v>
      </c>
      <c r="H512" s="135">
        <v>25.091000000000001</v>
      </c>
      <c r="I512" s="136"/>
      <c r="J512" s="137">
        <f>ROUND(I512*H512,2)</f>
        <v>0</v>
      </c>
      <c r="K512" s="133" t="s">
        <v>151</v>
      </c>
      <c r="L512" s="31"/>
      <c r="M512" s="138" t="s">
        <v>1</v>
      </c>
      <c r="N512" s="139" t="s">
        <v>41</v>
      </c>
      <c r="P512" s="140">
        <f>O512*H512</f>
        <v>0</v>
      </c>
      <c r="Q512" s="140">
        <v>0</v>
      </c>
      <c r="R512" s="140">
        <f>Q512*H512</f>
        <v>0</v>
      </c>
      <c r="S512" s="140">
        <v>0</v>
      </c>
      <c r="T512" s="141">
        <f>S512*H512</f>
        <v>0</v>
      </c>
      <c r="AR512" s="142" t="s">
        <v>131</v>
      </c>
      <c r="AT512" s="142" t="s">
        <v>135</v>
      </c>
      <c r="AU512" s="142" t="s">
        <v>85</v>
      </c>
      <c r="AY512" s="16" t="s">
        <v>132</v>
      </c>
      <c r="BE512" s="143">
        <f>IF(N512="základní",J512,0)</f>
        <v>0</v>
      </c>
      <c r="BF512" s="143">
        <f>IF(N512="snížená",J512,0)</f>
        <v>0</v>
      </c>
      <c r="BG512" s="143">
        <f>IF(N512="zákl. přenesená",J512,0)</f>
        <v>0</v>
      </c>
      <c r="BH512" s="143">
        <f>IF(N512="sníž. přenesená",J512,0)</f>
        <v>0</v>
      </c>
      <c r="BI512" s="143">
        <f>IF(N512="nulová",J512,0)</f>
        <v>0</v>
      </c>
      <c r="BJ512" s="16" t="s">
        <v>83</v>
      </c>
      <c r="BK512" s="143">
        <f>ROUND(I512*H512,2)</f>
        <v>0</v>
      </c>
      <c r="BL512" s="16" t="s">
        <v>131</v>
      </c>
      <c r="BM512" s="142" t="s">
        <v>1106</v>
      </c>
    </row>
    <row r="513" spans="2:65" s="1" customFormat="1" ht="28.8">
      <c r="B513" s="31"/>
      <c r="D513" s="144" t="s">
        <v>140</v>
      </c>
      <c r="F513" s="145" t="s">
        <v>1107</v>
      </c>
      <c r="I513" s="146"/>
      <c r="L513" s="31"/>
      <c r="M513" s="147"/>
      <c r="T513" s="55"/>
      <c r="AT513" s="16" t="s">
        <v>140</v>
      </c>
      <c r="AU513" s="16" t="s">
        <v>85</v>
      </c>
    </row>
    <row r="514" spans="2:65" s="12" customFormat="1">
      <c r="B514" s="148"/>
      <c r="D514" s="144" t="s">
        <v>141</v>
      </c>
      <c r="E514" s="149" t="s">
        <v>1</v>
      </c>
      <c r="F514" s="150" t="s">
        <v>1090</v>
      </c>
      <c r="H514" s="149" t="s">
        <v>1</v>
      </c>
      <c r="I514" s="151"/>
      <c r="L514" s="148"/>
      <c r="M514" s="152"/>
      <c r="T514" s="153"/>
      <c r="AT514" s="149" t="s">
        <v>141</v>
      </c>
      <c r="AU514" s="149" t="s">
        <v>85</v>
      </c>
      <c r="AV514" s="12" t="s">
        <v>83</v>
      </c>
      <c r="AW514" s="12" t="s">
        <v>32</v>
      </c>
      <c r="AX514" s="12" t="s">
        <v>76</v>
      </c>
      <c r="AY514" s="149" t="s">
        <v>132</v>
      </c>
    </row>
    <row r="515" spans="2:65" s="13" customFormat="1">
      <c r="B515" s="154"/>
      <c r="D515" s="144" t="s">
        <v>141</v>
      </c>
      <c r="E515" s="155" t="s">
        <v>1</v>
      </c>
      <c r="F515" s="156" t="s">
        <v>1102</v>
      </c>
      <c r="H515" s="157">
        <v>19.404</v>
      </c>
      <c r="I515" s="158"/>
      <c r="L515" s="154"/>
      <c r="M515" s="159"/>
      <c r="T515" s="160"/>
      <c r="AT515" s="155" t="s">
        <v>141</v>
      </c>
      <c r="AU515" s="155" t="s">
        <v>85</v>
      </c>
      <c r="AV515" s="13" t="s">
        <v>85</v>
      </c>
      <c r="AW515" s="13" t="s">
        <v>32</v>
      </c>
      <c r="AX515" s="13" t="s">
        <v>76</v>
      </c>
      <c r="AY515" s="155" t="s">
        <v>132</v>
      </c>
    </row>
    <row r="516" spans="2:65" s="13" customFormat="1">
      <c r="B516" s="154"/>
      <c r="D516" s="144" t="s">
        <v>141</v>
      </c>
      <c r="E516" s="155" t="s">
        <v>1</v>
      </c>
      <c r="F516" s="156" t="s">
        <v>1103</v>
      </c>
      <c r="H516" s="157">
        <v>5.6870000000000003</v>
      </c>
      <c r="I516" s="158"/>
      <c r="L516" s="154"/>
      <c r="M516" s="159"/>
      <c r="T516" s="160"/>
      <c r="AT516" s="155" t="s">
        <v>141</v>
      </c>
      <c r="AU516" s="155" t="s">
        <v>85</v>
      </c>
      <c r="AV516" s="13" t="s">
        <v>85</v>
      </c>
      <c r="AW516" s="13" t="s">
        <v>32</v>
      </c>
      <c r="AX516" s="13" t="s">
        <v>76</v>
      </c>
      <c r="AY516" s="155" t="s">
        <v>132</v>
      </c>
    </row>
    <row r="517" spans="2:65" s="14" customFormat="1">
      <c r="B517" s="161"/>
      <c r="D517" s="144" t="s">
        <v>141</v>
      </c>
      <c r="E517" s="162" t="s">
        <v>1</v>
      </c>
      <c r="F517" s="163" t="s">
        <v>144</v>
      </c>
      <c r="H517" s="164">
        <v>25.091000000000001</v>
      </c>
      <c r="I517" s="165"/>
      <c r="L517" s="161"/>
      <c r="M517" s="166"/>
      <c r="T517" s="167"/>
      <c r="AT517" s="162" t="s">
        <v>141</v>
      </c>
      <c r="AU517" s="162" t="s">
        <v>85</v>
      </c>
      <c r="AV517" s="14" t="s">
        <v>131</v>
      </c>
      <c r="AW517" s="14" t="s">
        <v>32</v>
      </c>
      <c r="AX517" s="14" t="s">
        <v>83</v>
      </c>
      <c r="AY517" s="162" t="s">
        <v>132</v>
      </c>
    </row>
    <row r="518" spans="2:65" s="1" customFormat="1" ht="24.15" customHeight="1">
      <c r="B518" s="31"/>
      <c r="C518" s="182" t="s">
        <v>565</v>
      </c>
      <c r="D518" s="131" t="s">
        <v>135</v>
      </c>
      <c r="E518" s="132" t="s">
        <v>1108</v>
      </c>
      <c r="F518" s="133" t="s">
        <v>1109</v>
      </c>
      <c r="G518" s="134" t="s">
        <v>191</v>
      </c>
      <c r="H518" s="135">
        <v>13.5</v>
      </c>
      <c r="I518" s="136"/>
      <c r="J518" s="137">
        <f>ROUND(I518*H518,2)</f>
        <v>0</v>
      </c>
      <c r="K518" s="133" t="s">
        <v>268</v>
      </c>
      <c r="L518" s="31"/>
      <c r="M518" s="138" t="s">
        <v>1</v>
      </c>
      <c r="N518" s="139" t="s">
        <v>41</v>
      </c>
      <c r="P518" s="140">
        <f>O518*H518</f>
        <v>0</v>
      </c>
      <c r="Q518" s="140">
        <v>0.4204</v>
      </c>
      <c r="R518" s="140">
        <f>Q518*H518</f>
        <v>5.6753999999999998</v>
      </c>
      <c r="S518" s="140">
        <v>0</v>
      </c>
      <c r="T518" s="141">
        <f>S518*H518</f>
        <v>0</v>
      </c>
      <c r="AR518" s="142" t="s">
        <v>131</v>
      </c>
      <c r="AT518" s="142" t="s">
        <v>135</v>
      </c>
      <c r="AU518" s="142" t="s">
        <v>85</v>
      </c>
      <c r="AY518" s="16" t="s">
        <v>132</v>
      </c>
      <c r="BE518" s="143">
        <f>IF(N518="základní",J518,0)</f>
        <v>0</v>
      </c>
      <c r="BF518" s="143">
        <f>IF(N518="snížená",J518,0)</f>
        <v>0</v>
      </c>
      <c r="BG518" s="143">
        <f>IF(N518="zákl. přenesená",J518,0)</f>
        <v>0</v>
      </c>
      <c r="BH518" s="143">
        <f>IF(N518="sníž. přenesená",J518,0)</f>
        <v>0</v>
      </c>
      <c r="BI518" s="143">
        <f>IF(N518="nulová",J518,0)</f>
        <v>0</v>
      </c>
      <c r="BJ518" s="16" t="s">
        <v>83</v>
      </c>
      <c r="BK518" s="143">
        <f>ROUND(I518*H518,2)</f>
        <v>0</v>
      </c>
      <c r="BL518" s="16" t="s">
        <v>131</v>
      </c>
      <c r="BM518" s="142" t="s">
        <v>1110</v>
      </c>
    </row>
    <row r="519" spans="2:65" s="1" customFormat="1">
      <c r="B519" s="31"/>
      <c r="D519" s="144" t="s">
        <v>140</v>
      </c>
      <c r="F519" s="145" t="s">
        <v>1109</v>
      </c>
      <c r="I519" s="146"/>
      <c r="L519" s="31"/>
      <c r="M519" s="147"/>
      <c r="T519" s="55"/>
      <c r="AT519" s="16" t="s">
        <v>140</v>
      </c>
      <c r="AU519" s="16" t="s">
        <v>85</v>
      </c>
    </row>
    <row r="520" spans="2:65" s="13" customFormat="1">
      <c r="B520" s="154"/>
      <c r="D520" s="144" t="s">
        <v>141</v>
      </c>
      <c r="E520" s="155" t="s">
        <v>1</v>
      </c>
      <c r="F520" s="156" t="s">
        <v>1111</v>
      </c>
      <c r="H520" s="157">
        <v>13.5</v>
      </c>
      <c r="I520" s="158"/>
      <c r="L520" s="154"/>
      <c r="M520" s="159"/>
      <c r="T520" s="160"/>
      <c r="AT520" s="155" t="s">
        <v>141</v>
      </c>
      <c r="AU520" s="155" t="s">
        <v>85</v>
      </c>
      <c r="AV520" s="13" t="s">
        <v>85</v>
      </c>
      <c r="AW520" s="13" t="s">
        <v>32</v>
      </c>
      <c r="AX520" s="13" t="s">
        <v>76</v>
      </c>
      <c r="AY520" s="155" t="s">
        <v>132</v>
      </c>
    </row>
    <row r="521" spans="2:65" s="14" customFormat="1">
      <c r="B521" s="161"/>
      <c r="D521" s="144" t="s">
        <v>141</v>
      </c>
      <c r="E521" s="162" t="s">
        <v>1</v>
      </c>
      <c r="F521" s="163" t="s">
        <v>144</v>
      </c>
      <c r="H521" s="164">
        <v>13.5</v>
      </c>
      <c r="I521" s="165"/>
      <c r="L521" s="161"/>
      <c r="M521" s="166"/>
      <c r="T521" s="167"/>
      <c r="AT521" s="162" t="s">
        <v>141</v>
      </c>
      <c r="AU521" s="162" t="s">
        <v>85</v>
      </c>
      <c r="AV521" s="14" t="s">
        <v>131</v>
      </c>
      <c r="AW521" s="14" t="s">
        <v>32</v>
      </c>
      <c r="AX521" s="14" t="s">
        <v>83</v>
      </c>
      <c r="AY521" s="162" t="s">
        <v>132</v>
      </c>
    </row>
    <row r="522" spans="2:65" s="11" customFormat="1" ht="22.95" customHeight="1">
      <c r="B522" s="119"/>
      <c r="D522" s="120" t="s">
        <v>75</v>
      </c>
      <c r="E522" s="129" t="s">
        <v>168</v>
      </c>
      <c r="F522" s="129" t="s">
        <v>1112</v>
      </c>
      <c r="I522" s="122"/>
      <c r="J522" s="130">
        <f>BK522</f>
        <v>0</v>
      </c>
      <c r="L522" s="119"/>
      <c r="M522" s="124"/>
      <c r="P522" s="125">
        <f>SUM(P523:P588)</f>
        <v>0</v>
      </c>
      <c r="R522" s="125">
        <f>SUM(R523:R588)</f>
        <v>64.002080000000007</v>
      </c>
      <c r="T522" s="126">
        <f>SUM(T523:T588)</f>
        <v>0</v>
      </c>
      <c r="AR522" s="120" t="s">
        <v>83</v>
      </c>
      <c r="AT522" s="127" t="s">
        <v>75</v>
      </c>
      <c r="AU522" s="127" t="s">
        <v>83</v>
      </c>
      <c r="AY522" s="120" t="s">
        <v>132</v>
      </c>
      <c r="BK522" s="128">
        <f>SUM(BK523:BK588)</f>
        <v>0</v>
      </c>
    </row>
    <row r="523" spans="2:65" s="1" customFormat="1" ht="24.15" customHeight="1">
      <c r="B523" s="31"/>
      <c r="C523" s="182" t="s">
        <v>569</v>
      </c>
      <c r="D523" s="131" t="s">
        <v>135</v>
      </c>
      <c r="E523" s="132" t="s">
        <v>1113</v>
      </c>
      <c r="F523" s="133" t="s">
        <v>1114</v>
      </c>
      <c r="G523" s="134" t="s">
        <v>191</v>
      </c>
      <c r="H523" s="135">
        <v>39.19</v>
      </c>
      <c r="I523" s="136"/>
      <c r="J523" s="137">
        <f>ROUND(I523*H523,2)</f>
        <v>0</v>
      </c>
      <c r="K523" s="133" t="s">
        <v>151</v>
      </c>
      <c r="L523" s="31"/>
      <c r="M523" s="138" t="s">
        <v>1</v>
      </c>
      <c r="N523" s="139" t="s">
        <v>41</v>
      </c>
      <c r="P523" s="140">
        <f>O523*H523</f>
        <v>0</v>
      </c>
      <c r="Q523" s="140">
        <v>0</v>
      </c>
      <c r="R523" s="140">
        <f>Q523*H523</f>
        <v>0</v>
      </c>
      <c r="S523" s="140">
        <v>0</v>
      </c>
      <c r="T523" s="141">
        <f>S523*H523</f>
        <v>0</v>
      </c>
      <c r="AR523" s="142" t="s">
        <v>131</v>
      </c>
      <c r="AT523" s="142" t="s">
        <v>135</v>
      </c>
      <c r="AU523" s="142" t="s">
        <v>85</v>
      </c>
      <c r="AY523" s="16" t="s">
        <v>132</v>
      </c>
      <c r="BE523" s="143">
        <f>IF(N523="základní",J523,0)</f>
        <v>0</v>
      </c>
      <c r="BF523" s="143">
        <f>IF(N523="snížená",J523,0)</f>
        <v>0</v>
      </c>
      <c r="BG523" s="143">
        <f>IF(N523="zákl. přenesená",J523,0)</f>
        <v>0</v>
      </c>
      <c r="BH523" s="143">
        <f>IF(N523="sníž. přenesená",J523,0)</f>
        <v>0</v>
      </c>
      <c r="BI523" s="143">
        <f>IF(N523="nulová",J523,0)</f>
        <v>0</v>
      </c>
      <c r="BJ523" s="16" t="s">
        <v>83</v>
      </c>
      <c r="BK523" s="143">
        <f>ROUND(I523*H523,2)</f>
        <v>0</v>
      </c>
      <c r="BL523" s="16" t="s">
        <v>131</v>
      </c>
      <c r="BM523" s="142" t="s">
        <v>1115</v>
      </c>
    </row>
    <row r="524" spans="2:65" s="1" customFormat="1" ht="28.8">
      <c r="B524" s="31"/>
      <c r="D524" s="144" t="s">
        <v>140</v>
      </c>
      <c r="F524" s="145" t="s">
        <v>1116</v>
      </c>
      <c r="I524" s="146"/>
      <c r="L524" s="31"/>
      <c r="M524" s="147"/>
      <c r="T524" s="55"/>
      <c r="AT524" s="16" t="s">
        <v>140</v>
      </c>
      <c r="AU524" s="16" t="s">
        <v>85</v>
      </c>
    </row>
    <row r="525" spans="2:65" s="12" customFormat="1">
      <c r="B525" s="148"/>
      <c r="D525" s="144" t="s">
        <v>141</v>
      </c>
      <c r="E525" s="149" t="s">
        <v>1</v>
      </c>
      <c r="F525" s="150" t="s">
        <v>1117</v>
      </c>
      <c r="H525" s="149" t="s">
        <v>1</v>
      </c>
      <c r="I525" s="151"/>
      <c r="L525" s="148"/>
      <c r="M525" s="152"/>
      <c r="T525" s="153"/>
      <c r="AT525" s="149" t="s">
        <v>141</v>
      </c>
      <c r="AU525" s="149" t="s">
        <v>85</v>
      </c>
      <c r="AV525" s="12" t="s">
        <v>83</v>
      </c>
      <c r="AW525" s="12" t="s">
        <v>32</v>
      </c>
      <c r="AX525" s="12" t="s">
        <v>76</v>
      </c>
      <c r="AY525" s="149" t="s">
        <v>132</v>
      </c>
    </row>
    <row r="526" spans="2:65" s="13" customFormat="1">
      <c r="B526" s="154"/>
      <c r="D526" s="144" t="s">
        <v>141</v>
      </c>
      <c r="E526" s="155" t="s">
        <v>1</v>
      </c>
      <c r="F526" s="156" t="s">
        <v>1118</v>
      </c>
      <c r="H526" s="157">
        <v>39.19</v>
      </c>
      <c r="I526" s="158"/>
      <c r="L526" s="154"/>
      <c r="M526" s="159"/>
      <c r="T526" s="160"/>
      <c r="AT526" s="155" t="s">
        <v>141</v>
      </c>
      <c r="AU526" s="155" t="s">
        <v>85</v>
      </c>
      <c r="AV526" s="13" t="s">
        <v>85</v>
      </c>
      <c r="AW526" s="13" t="s">
        <v>32</v>
      </c>
      <c r="AX526" s="13" t="s">
        <v>76</v>
      </c>
      <c r="AY526" s="155" t="s">
        <v>132</v>
      </c>
    </row>
    <row r="527" spans="2:65" s="14" customFormat="1">
      <c r="B527" s="161"/>
      <c r="D527" s="144" t="s">
        <v>141</v>
      </c>
      <c r="E527" s="162" t="s">
        <v>1</v>
      </c>
      <c r="F527" s="163" t="s">
        <v>144</v>
      </c>
      <c r="H527" s="164">
        <v>39.19</v>
      </c>
      <c r="I527" s="165"/>
      <c r="L527" s="161"/>
      <c r="M527" s="166"/>
      <c r="T527" s="167"/>
      <c r="AT527" s="162" t="s">
        <v>141</v>
      </c>
      <c r="AU527" s="162" t="s">
        <v>85</v>
      </c>
      <c r="AV527" s="14" t="s">
        <v>131</v>
      </c>
      <c r="AW527" s="14" t="s">
        <v>32</v>
      </c>
      <c r="AX527" s="14" t="s">
        <v>83</v>
      </c>
      <c r="AY527" s="162" t="s">
        <v>132</v>
      </c>
    </row>
    <row r="528" spans="2:65" s="1" customFormat="1" ht="24.15" customHeight="1">
      <c r="B528" s="31"/>
      <c r="C528" s="182" t="s">
        <v>574</v>
      </c>
      <c r="D528" s="131" t="s">
        <v>135</v>
      </c>
      <c r="E528" s="132" t="s">
        <v>1119</v>
      </c>
      <c r="F528" s="133" t="s">
        <v>1120</v>
      </c>
      <c r="G528" s="134" t="s">
        <v>191</v>
      </c>
      <c r="H528" s="135">
        <v>44.39</v>
      </c>
      <c r="I528" s="136"/>
      <c r="J528" s="137">
        <f>ROUND(I528*H528,2)</f>
        <v>0</v>
      </c>
      <c r="K528" s="133" t="s">
        <v>151</v>
      </c>
      <c r="L528" s="31"/>
      <c r="M528" s="138" t="s">
        <v>1</v>
      </c>
      <c r="N528" s="139" t="s">
        <v>41</v>
      </c>
      <c r="P528" s="140">
        <f>O528*H528</f>
        <v>0</v>
      </c>
      <c r="Q528" s="140">
        <v>0</v>
      </c>
      <c r="R528" s="140">
        <f>Q528*H528</f>
        <v>0</v>
      </c>
      <c r="S528" s="140">
        <v>0</v>
      </c>
      <c r="T528" s="141">
        <f>S528*H528</f>
        <v>0</v>
      </c>
      <c r="AR528" s="142" t="s">
        <v>131</v>
      </c>
      <c r="AT528" s="142" t="s">
        <v>135</v>
      </c>
      <c r="AU528" s="142" t="s">
        <v>85</v>
      </c>
      <c r="AY528" s="16" t="s">
        <v>132</v>
      </c>
      <c r="BE528" s="143">
        <f>IF(N528="základní",J528,0)</f>
        <v>0</v>
      </c>
      <c r="BF528" s="143">
        <f>IF(N528="snížená",J528,0)</f>
        <v>0</v>
      </c>
      <c r="BG528" s="143">
        <f>IF(N528="zákl. přenesená",J528,0)</f>
        <v>0</v>
      </c>
      <c r="BH528" s="143">
        <f>IF(N528="sníž. přenesená",J528,0)</f>
        <v>0</v>
      </c>
      <c r="BI528" s="143">
        <f>IF(N528="nulová",J528,0)</f>
        <v>0</v>
      </c>
      <c r="BJ528" s="16" t="s">
        <v>83</v>
      </c>
      <c r="BK528" s="143">
        <f>ROUND(I528*H528,2)</f>
        <v>0</v>
      </c>
      <c r="BL528" s="16" t="s">
        <v>131</v>
      </c>
      <c r="BM528" s="142" t="s">
        <v>1121</v>
      </c>
    </row>
    <row r="529" spans="2:65" s="1" customFormat="1" ht="28.8">
      <c r="B529" s="31"/>
      <c r="D529" s="144" t="s">
        <v>140</v>
      </c>
      <c r="F529" s="145" t="s">
        <v>1122</v>
      </c>
      <c r="I529" s="146"/>
      <c r="L529" s="31"/>
      <c r="M529" s="147"/>
      <c r="T529" s="55"/>
      <c r="AT529" s="16" t="s">
        <v>140</v>
      </c>
      <c r="AU529" s="16" t="s">
        <v>85</v>
      </c>
    </row>
    <row r="530" spans="2:65" s="12" customFormat="1">
      <c r="B530" s="148"/>
      <c r="D530" s="144" t="s">
        <v>141</v>
      </c>
      <c r="E530" s="149" t="s">
        <v>1</v>
      </c>
      <c r="F530" s="150" t="s">
        <v>1117</v>
      </c>
      <c r="H530" s="149" t="s">
        <v>1</v>
      </c>
      <c r="I530" s="151"/>
      <c r="L530" s="148"/>
      <c r="M530" s="152"/>
      <c r="T530" s="153"/>
      <c r="AT530" s="149" t="s">
        <v>141</v>
      </c>
      <c r="AU530" s="149" t="s">
        <v>85</v>
      </c>
      <c r="AV530" s="12" t="s">
        <v>83</v>
      </c>
      <c r="AW530" s="12" t="s">
        <v>32</v>
      </c>
      <c r="AX530" s="12" t="s">
        <v>76</v>
      </c>
      <c r="AY530" s="149" t="s">
        <v>132</v>
      </c>
    </row>
    <row r="531" spans="2:65" s="13" customFormat="1">
      <c r="B531" s="154"/>
      <c r="D531" s="144" t="s">
        <v>141</v>
      </c>
      <c r="E531" s="155" t="s">
        <v>1</v>
      </c>
      <c r="F531" s="156" t="s">
        <v>1118</v>
      </c>
      <c r="H531" s="157">
        <v>39.19</v>
      </c>
      <c r="I531" s="158"/>
      <c r="L531" s="154"/>
      <c r="M531" s="159"/>
      <c r="T531" s="160"/>
      <c r="AT531" s="155" t="s">
        <v>141</v>
      </c>
      <c r="AU531" s="155" t="s">
        <v>85</v>
      </c>
      <c r="AV531" s="13" t="s">
        <v>85</v>
      </c>
      <c r="AW531" s="13" t="s">
        <v>32</v>
      </c>
      <c r="AX531" s="13" t="s">
        <v>76</v>
      </c>
      <c r="AY531" s="155" t="s">
        <v>132</v>
      </c>
    </row>
    <row r="532" spans="2:65" s="12" customFormat="1">
      <c r="B532" s="148"/>
      <c r="D532" s="144" t="s">
        <v>141</v>
      </c>
      <c r="E532" s="149" t="s">
        <v>1</v>
      </c>
      <c r="F532" s="150" t="s">
        <v>1123</v>
      </c>
      <c r="H532" s="149" t="s">
        <v>1</v>
      </c>
      <c r="I532" s="151"/>
      <c r="L532" s="148"/>
      <c r="M532" s="152"/>
      <c r="T532" s="153"/>
      <c r="AT532" s="149" t="s">
        <v>141</v>
      </c>
      <c r="AU532" s="149" t="s">
        <v>85</v>
      </c>
      <c r="AV532" s="12" t="s">
        <v>83</v>
      </c>
      <c r="AW532" s="12" t="s">
        <v>32</v>
      </c>
      <c r="AX532" s="12" t="s">
        <v>76</v>
      </c>
      <c r="AY532" s="149" t="s">
        <v>132</v>
      </c>
    </row>
    <row r="533" spans="2:65" s="13" customFormat="1">
      <c r="B533" s="154"/>
      <c r="D533" s="144" t="s">
        <v>141</v>
      </c>
      <c r="E533" s="155" t="s">
        <v>1</v>
      </c>
      <c r="F533" s="156" t="s">
        <v>1124</v>
      </c>
      <c r="H533" s="157">
        <v>5.2</v>
      </c>
      <c r="I533" s="158"/>
      <c r="L533" s="154"/>
      <c r="M533" s="159"/>
      <c r="T533" s="160"/>
      <c r="AT533" s="155" t="s">
        <v>141</v>
      </c>
      <c r="AU533" s="155" t="s">
        <v>85</v>
      </c>
      <c r="AV533" s="13" t="s">
        <v>85</v>
      </c>
      <c r="AW533" s="13" t="s">
        <v>32</v>
      </c>
      <c r="AX533" s="13" t="s">
        <v>76</v>
      </c>
      <c r="AY533" s="155" t="s">
        <v>132</v>
      </c>
    </row>
    <row r="534" spans="2:65" s="14" customFormat="1">
      <c r="B534" s="161"/>
      <c r="D534" s="144" t="s">
        <v>141</v>
      </c>
      <c r="E534" s="162" t="s">
        <v>1</v>
      </c>
      <c r="F534" s="163" t="s">
        <v>144</v>
      </c>
      <c r="H534" s="164">
        <v>44.39</v>
      </c>
      <c r="I534" s="165"/>
      <c r="L534" s="161"/>
      <c r="M534" s="166"/>
      <c r="T534" s="167"/>
      <c r="AT534" s="162" t="s">
        <v>141</v>
      </c>
      <c r="AU534" s="162" t="s">
        <v>85</v>
      </c>
      <c r="AV534" s="14" t="s">
        <v>131</v>
      </c>
      <c r="AW534" s="14" t="s">
        <v>32</v>
      </c>
      <c r="AX534" s="14" t="s">
        <v>83</v>
      </c>
      <c r="AY534" s="162" t="s">
        <v>132</v>
      </c>
    </row>
    <row r="535" spans="2:65" s="1" customFormat="1" ht="24.15" customHeight="1">
      <c r="B535" s="31"/>
      <c r="C535" s="182" t="s">
        <v>578</v>
      </c>
      <c r="D535" s="131" t="s">
        <v>135</v>
      </c>
      <c r="E535" s="132" t="s">
        <v>1125</v>
      </c>
      <c r="F535" s="133" t="s">
        <v>1126</v>
      </c>
      <c r="G535" s="134" t="s">
        <v>191</v>
      </c>
      <c r="H535" s="135">
        <v>252</v>
      </c>
      <c r="I535" s="136"/>
      <c r="J535" s="137">
        <f>ROUND(I535*H535,2)</f>
        <v>0</v>
      </c>
      <c r="K535" s="133" t="s">
        <v>151</v>
      </c>
      <c r="L535" s="31"/>
      <c r="M535" s="138" t="s">
        <v>1</v>
      </c>
      <c r="N535" s="139" t="s">
        <v>41</v>
      </c>
      <c r="P535" s="140">
        <f>O535*H535</f>
        <v>0</v>
      </c>
      <c r="Q535" s="140">
        <v>0</v>
      </c>
      <c r="R535" s="140">
        <f>Q535*H535</f>
        <v>0</v>
      </c>
      <c r="S535" s="140">
        <v>0</v>
      </c>
      <c r="T535" s="141">
        <f>S535*H535</f>
        <v>0</v>
      </c>
      <c r="AR535" s="142" t="s">
        <v>131</v>
      </c>
      <c r="AT535" s="142" t="s">
        <v>135</v>
      </c>
      <c r="AU535" s="142" t="s">
        <v>85</v>
      </c>
      <c r="AY535" s="16" t="s">
        <v>132</v>
      </c>
      <c r="BE535" s="143">
        <f>IF(N535="základní",J535,0)</f>
        <v>0</v>
      </c>
      <c r="BF535" s="143">
        <f>IF(N535="snížená",J535,0)</f>
        <v>0</v>
      </c>
      <c r="BG535" s="143">
        <f>IF(N535="zákl. přenesená",J535,0)</f>
        <v>0</v>
      </c>
      <c r="BH535" s="143">
        <f>IF(N535="sníž. přenesená",J535,0)</f>
        <v>0</v>
      </c>
      <c r="BI535" s="143">
        <f>IF(N535="nulová",J535,0)</f>
        <v>0</v>
      </c>
      <c r="BJ535" s="16" t="s">
        <v>83</v>
      </c>
      <c r="BK535" s="143">
        <f>ROUND(I535*H535,2)</f>
        <v>0</v>
      </c>
      <c r="BL535" s="16" t="s">
        <v>131</v>
      </c>
      <c r="BM535" s="142" t="s">
        <v>1127</v>
      </c>
    </row>
    <row r="536" spans="2:65" s="1" customFormat="1" ht="28.8">
      <c r="B536" s="31"/>
      <c r="D536" s="144" t="s">
        <v>140</v>
      </c>
      <c r="F536" s="145" t="s">
        <v>1128</v>
      </c>
      <c r="I536" s="146"/>
      <c r="L536" s="31"/>
      <c r="M536" s="147"/>
      <c r="T536" s="55"/>
      <c r="AT536" s="16" t="s">
        <v>140</v>
      </c>
      <c r="AU536" s="16" t="s">
        <v>85</v>
      </c>
    </row>
    <row r="537" spans="2:65" s="12" customFormat="1">
      <c r="B537" s="148"/>
      <c r="D537" s="144" t="s">
        <v>141</v>
      </c>
      <c r="E537" s="149" t="s">
        <v>1</v>
      </c>
      <c r="F537" s="150" t="s">
        <v>1123</v>
      </c>
      <c r="H537" s="149" t="s">
        <v>1</v>
      </c>
      <c r="I537" s="151"/>
      <c r="L537" s="148"/>
      <c r="M537" s="152"/>
      <c r="T537" s="153"/>
      <c r="AT537" s="149" t="s">
        <v>141</v>
      </c>
      <c r="AU537" s="149" t="s">
        <v>85</v>
      </c>
      <c r="AV537" s="12" t="s">
        <v>83</v>
      </c>
      <c r="AW537" s="12" t="s">
        <v>32</v>
      </c>
      <c r="AX537" s="12" t="s">
        <v>76</v>
      </c>
      <c r="AY537" s="149" t="s">
        <v>132</v>
      </c>
    </row>
    <row r="538" spans="2:65" s="13" customFormat="1">
      <c r="B538" s="154"/>
      <c r="D538" s="144" t="s">
        <v>141</v>
      </c>
      <c r="E538" s="155" t="s">
        <v>1</v>
      </c>
      <c r="F538" s="156" t="s">
        <v>1129</v>
      </c>
      <c r="H538" s="157">
        <v>252</v>
      </c>
      <c r="I538" s="158"/>
      <c r="L538" s="154"/>
      <c r="M538" s="159"/>
      <c r="T538" s="160"/>
      <c r="AT538" s="155" t="s">
        <v>141</v>
      </c>
      <c r="AU538" s="155" t="s">
        <v>85</v>
      </c>
      <c r="AV538" s="13" t="s">
        <v>85</v>
      </c>
      <c r="AW538" s="13" t="s">
        <v>32</v>
      </c>
      <c r="AX538" s="13" t="s">
        <v>76</v>
      </c>
      <c r="AY538" s="155" t="s">
        <v>132</v>
      </c>
    </row>
    <row r="539" spans="2:65" s="14" customFormat="1">
      <c r="B539" s="161"/>
      <c r="D539" s="144" t="s">
        <v>141</v>
      </c>
      <c r="E539" s="162" t="s">
        <v>1</v>
      </c>
      <c r="F539" s="163" t="s">
        <v>144</v>
      </c>
      <c r="H539" s="164">
        <v>252</v>
      </c>
      <c r="I539" s="165"/>
      <c r="L539" s="161"/>
      <c r="M539" s="166"/>
      <c r="T539" s="167"/>
      <c r="AT539" s="162" t="s">
        <v>141</v>
      </c>
      <c r="AU539" s="162" t="s">
        <v>85</v>
      </c>
      <c r="AV539" s="14" t="s">
        <v>131</v>
      </c>
      <c r="AW539" s="14" t="s">
        <v>32</v>
      </c>
      <c r="AX539" s="14" t="s">
        <v>83</v>
      </c>
      <c r="AY539" s="162" t="s">
        <v>132</v>
      </c>
    </row>
    <row r="540" spans="2:65" s="1" customFormat="1" ht="24.15" customHeight="1">
      <c r="B540" s="31"/>
      <c r="C540" s="182" t="s">
        <v>583</v>
      </c>
      <c r="D540" s="131" t="s">
        <v>135</v>
      </c>
      <c r="E540" s="132" t="s">
        <v>1130</v>
      </c>
      <c r="F540" s="133" t="s">
        <v>1131</v>
      </c>
      <c r="G540" s="134" t="s">
        <v>191</v>
      </c>
      <c r="H540" s="135">
        <v>1.8</v>
      </c>
      <c r="I540" s="136"/>
      <c r="J540" s="137">
        <f>ROUND(I540*H540,2)</f>
        <v>0</v>
      </c>
      <c r="K540" s="133" t="s">
        <v>151</v>
      </c>
      <c r="L540" s="31"/>
      <c r="M540" s="138" t="s">
        <v>1</v>
      </c>
      <c r="N540" s="139" t="s">
        <v>41</v>
      </c>
      <c r="P540" s="140">
        <f>O540*H540</f>
        <v>0</v>
      </c>
      <c r="Q540" s="140">
        <v>0</v>
      </c>
      <c r="R540" s="140">
        <f>Q540*H540</f>
        <v>0</v>
      </c>
      <c r="S540" s="140">
        <v>0</v>
      </c>
      <c r="T540" s="141">
        <f>S540*H540</f>
        <v>0</v>
      </c>
      <c r="AR540" s="142" t="s">
        <v>131</v>
      </c>
      <c r="AT540" s="142" t="s">
        <v>135</v>
      </c>
      <c r="AU540" s="142" t="s">
        <v>85</v>
      </c>
      <c r="AY540" s="16" t="s">
        <v>132</v>
      </c>
      <c r="BE540" s="143">
        <f>IF(N540="základní",J540,0)</f>
        <v>0</v>
      </c>
      <c r="BF540" s="143">
        <f>IF(N540="snížená",J540,0)</f>
        <v>0</v>
      </c>
      <c r="BG540" s="143">
        <f>IF(N540="zákl. přenesená",J540,0)</f>
        <v>0</v>
      </c>
      <c r="BH540" s="143">
        <f>IF(N540="sníž. přenesená",J540,0)</f>
        <v>0</v>
      </c>
      <c r="BI540" s="143">
        <f>IF(N540="nulová",J540,0)</f>
        <v>0</v>
      </c>
      <c r="BJ540" s="16" t="s">
        <v>83</v>
      </c>
      <c r="BK540" s="143">
        <f>ROUND(I540*H540,2)</f>
        <v>0</v>
      </c>
      <c r="BL540" s="16" t="s">
        <v>131</v>
      </c>
      <c r="BM540" s="142" t="s">
        <v>1132</v>
      </c>
    </row>
    <row r="541" spans="2:65" s="1" customFormat="1" ht="28.8">
      <c r="B541" s="31"/>
      <c r="D541" s="144" t="s">
        <v>140</v>
      </c>
      <c r="F541" s="145" t="s">
        <v>1133</v>
      </c>
      <c r="I541" s="146"/>
      <c r="L541" s="31"/>
      <c r="M541" s="147"/>
      <c r="T541" s="55"/>
      <c r="AT541" s="16" t="s">
        <v>140</v>
      </c>
      <c r="AU541" s="16" t="s">
        <v>85</v>
      </c>
    </row>
    <row r="542" spans="2:65" s="12" customFormat="1">
      <c r="B542" s="148"/>
      <c r="D542" s="144" t="s">
        <v>141</v>
      </c>
      <c r="E542" s="149" t="s">
        <v>1</v>
      </c>
      <c r="F542" s="150" t="s">
        <v>1134</v>
      </c>
      <c r="H542" s="149" t="s">
        <v>1</v>
      </c>
      <c r="I542" s="151"/>
      <c r="L542" s="148"/>
      <c r="M542" s="152"/>
      <c r="T542" s="153"/>
      <c r="AT542" s="149" t="s">
        <v>141</v>
      </c>
      <c r="AU542" s="149" t="s">
        <v>85</v>
      </c>
      <c r="AV542" s="12" t="s">
        <v>83</v>
      </c>
      <c r="AW542" s="12" t="s">
        <v>32</v>
      </c>
      <c r="AX542" s="12" t="s">
        <v>76</v>
      </c>
      <c r="AY542" s="149" t="s">
        <v>132</v>
      </c>
    </row>
    <row r="543" spans="2:65" s="13" customFormat="1">
      <c r="B543" s="154"/>
      <c r="D543" s="144" t="s">
        <v>141</v>
      </c>
      <c r="E543" s="155" t="s">
        <v>1</v>
      </c>
      <c r="F543" s="156" t="s">
        <v>1135</v>
      </c>
      <c r="H543" s="157">
        <v>1.8</v>
      </c>
      <c r="I543" s="158"/>
      <c r="L543" s="154"/>
      <c r="M543" s="159"/>
      <c r="T543" s="160"/>
      <c r="AT543" s="155" t="s">
        <v>141</v>
      </c>
      <c r="AU543" s="155" t="s">
        <v>85</v>
      </c>
      <c r="AV543" s="13" t="s">
        <v>85</v>
      </c>
      <c r="AW543" s="13" t="s">
        <v>32</v>
      </c>
      <c r="AX543" s="13" t="s">
        <v>76</v>
      </c>
      <c r="AY543" s="155" t="s">
        <v>132</v>
      </c>
    </row>
    <row r="544" spans="2:65" s="14" customFormat="1">
      <c r="B544" s="161"/>
      <c r="D544" s="144" t="s">
        <v>141</v>
      </c>
      <c r="E544" s="162" t="s">
        <v>1</v>
      </c>
      <c r="F544" s="163" t="s">
        <v>144</v>
      </c>
      <c r="H544" s="164">
        <v>1.8</v>
      </c>
      <c r="I544" s="165"/>
      <c r="L544" s="161"/>
      <c r="M544" s="166"/>
      <c r="T544" s="167"/>
      <c r="AT544" s="162" t="s">
        <v>141</v>
      </c>
      <c r="AU544" s="162" t="s">
        <v>85</v>
      </c>
      <c r="AV544" s="14" t="s">
        <v>131</v>
      </c>
      <c r="AW544" s="14" t="s">
        <v>32</v>
      </c>
      <c r="AX544" s="14" t="s">
        <v>83</v>
      </c>
      <c r="AY544" s="162" t="s">
        <v>132</v>
      </c>
    </row>
    <row r="545" spans="2:65" s="1" customFormat="1" ht="24.15" customHeight="1">
      <c r="B545" s="31"/>
      <c r="C545" s="182" t="s">
        <v>587</v>
      </c>
      <c r="D545" s="131" t="s">
        <v>135</v>
      </c>
      <c r="E545" s="132" t="s">
        <v>1136</v>
      </c>
      <c r="F545" s="133" t="s">
        <v>1137</v>
      </c>
      <c r="G545" s="134" t="s">
        <v>191</v>
      </c>
      <c r="H545" s="135">
        <v>296.39</v>
      </c>
      <c r="I545" s="136"/>
      <c r="J545" s="137">
        <f>ROUND(I545*H545,2)</f>
        <v>0</v>
      </c>
      <c r="K545" s="133" t="s">
        <v>151</v>
      </c>
      <c r="L545" s="31"/>
      <c r="M545" s="138" t="s">
        <v>1</v>
      </c>
      <c r="N545" s="139" t="s">
        <v>41</v>
      </c>
      <c r="P545" s="140">
        <f>O545*H545</f>
        <v>0</v>
      </c>
      <c r="Q545" s="140">
        <v>0</v>
      </c>
      <c r="R545" s="140">
        <f>Q545*H545</f>
        <v>0</v>
      </c>
      <c r="S545" s="140">
        <v>0</v>
      </c>
      <c r="T545" s="141">
        <f>S545*H545</f>
        <v>0</v>
      </c>
      <c r="AR545" s="142" t="s">
        <v>131</v>
      </c>
      <c r="AT545" s="142" t="s">
        <v>135</v>
      </c>
      <c r="AU545" s="142" t="s">
        <v>85</v>
      </c>
      <c r="AY545" s="16" t="s">
        <v>132</v>
      </c>
      <c r="BE545" s="143">
        <f>IF(N545="základní",J545,0)</f>
        <v>0</v>
      </c>
      <c r="BF545" s="143">
        <f>IF(N545="snížená",J545,0)</f>
        <v>0</v>
      </c>
      <c r="BG545" s="143">
        <f>IF(N545="zákl. přenesená",J545,0)</f>
        <v>0</v>
      </c>
      <c r="BH545" s="143">
        <f>IF(N545="sníž. přenesená",J545,0)</f>
        <v>0</v>
      </c>
      <c r="BI545" s="143">
        <f>IF(N545="nulová",J545,0)</f>
        <v>0</v>
      </c>
      <c r="BJ545" s="16" t="s">
        <v>83</v>
      </c>
      <c r="BK545" s="143">
        <f>ROUND(I545*H545,2)</f>
        <v>0</v>
      </c>
      <c r="BL545" s="16" t="s">
        <v>131</v>
      </c>
      <c r="BM545" s="142" t="s">
        <v>1138</v>
      </c>
    </row>
    <row r="546" spans="2:65" s="1" customFormat="1" ht="28.8">
      <c r="B546" s="31"/>
      <c r="D546" s="144" t="s">
        <v>140</v>
      </c>
      <c r="F546" s="145" t="s">
        <v>1139</v>
      </c>
      <c r="I546" s="146"/>
      <c r="L546" s="31"/>
      <c r="M546" s="147"/>
      <c r="T546" s="55"/>
      <c r="AT546" s="16" t="s">
        <v>140</v>
      </c>
      <c r="AU546" s="16" t="s">
        <v>85</v>
      </c>
    </row>
    <row r="547" spans="2:65" s="12" customFormat="1">
      <c r="B547" s="148"/>
      <c r="D547" s="144" t="s">
        <v>141</v>
      </c>
      <c r="E547" s="149" t="s">
        <v>1</v>
      </c>
      <c r="F547" s="150" t="s">
        <v>1117</v>
      </c>
      <c r="H547" s="149" t="s">
        <v>1</v>
      </c>
      <c r="I547" s="151"/>
      <c r="L547" s="148"/>
      <c r="M547" s="152"/>
      <c r="T547" s="153"/>
      <c r="AT547" s="149" t="s">
        <v>141</v>
      </c>
      <c r="AU547" s="149" t="s">
        <v>85</v>
      </c>
      <c r="AV547" s="12" t="s">
        <v>83</v>
      </c>
      <c r="AW547" s="12" t="s">
        <v>32</v>
      </c>
      <c r="AX547" s="12" t="s">
        <v>76</v>
      </c>
      <c r="AY547" s="149" t="s">
        <v>132</v>
      </c>
    </row>
    <row r="548" spans="2:65" s="13" customFormat="1">
      <c r="B548" s="154"/>
      <c r="D548" s="144" t="s">
        <v>141</v>
      </c>
      <c r="E548" s="155" t="s">
        <v>1</v>
      </c>
      <c r="F548" s="156" t="s">
        <v>1118</v>
      </c>
      <c r="H548" s="157">
        <v>39.19</v>
      </c>
      <c r="I548" s="158"/>
      <c r="L548" s="154"/>
      <c r="M548" s="159"/>
      <c r="T548" s="160"/>
      <c r="AT548" s="155" t="s">
        <v>141</v>
      </c>
      <c r="AU548" s="155" t="s">
        <v>85</v>
      </c>
      <c r="AV548" s="13" t="s">
        <v>85</v>
      </c>
      <c r="AW548" s="13" t="s">
        <v>32</v>
      </c>
      <c r="AX548" s="13" t="s">
        <v>76</v>
      </c>
      <c r="AY548" s="155" t="s">
        <v>132</v>
      </c>
    </row>
    <row r="549" spans="2:65" s="12" customFormat="1">
      <c r="B549" s="148"/>
      <c r="D549" s="144" t="s">
        <v>141</v>
      </c>
      <c r="E549" s="149" t="s">
        <v>1</v>
      </c>
      <c r="F549" s="150" t="s">
        <v>1123</v>
      </c>
      <c r="H549" s="149" t="s">
        <v>1</v>
      </c>
      <c r="I549" s="151"/>
      <c r="L549" s="148"/>
      <c r="M549" s="152"/>
      <c r="T549" s="153"/>
      <c r="AT549" s="149" t="s">
        <v>141</v>
      </c>
      <c r="AU549" s="149" t="s">
        <v>85</v>
      </c>
      <c r="AV549" s="12" t="s">
        <v>83</v>
      </c>
      <c r="AW549" s="12" t="s">
        <v>32</v>
      </c>
      <c r="AX549" s="12" t="s">
        <v>76</v>
      </c>
      <c r="AY549" s="149" t="s">
        <v>132</v>
      </c>
    </row>
    <row r="550" spans="2:65" s="13" customFormat="1">
      <c r="B550" s="154"/>
      <c r="D550" s="144" t="s">
        <v>141</v>
      </c>
      <c r="E550" s="155" t="s">
        <v>1</v>
      </c>
      <c r="F550" s="156" t="s">
        <v>1129</v>
      </c>
      <c r="H550" s="157">
        <v>252</v>
      </c>
      <c r="I550" s="158"/>
      <c r="L550" s="154"/>
      <c r="M550" s="159"/>
      <c r="T550" s="160"/>
      <c r="AT550" s="155" t="s">
        <v>141</v>
      </c>
      <c r="AU550" s="155" t="s">
        <v>85</v>
      </c>
      <c r="AV550" s="13" t="s">
        <v>85</v>
      </c>
      <c r="AW550" s="13" t="s">
        <v>32</v>
      </c>
      <c r="AX550" s="13" t="s">
        <v>76</v>
      </c>
      <c r="AY550" s="155" t="s">
        <v>132</v>
      </c>
    </row>
    <row r="551" spans="2:65" s="12" customFormat="1">
      <c r="B551" s="148"/>
      <c r="D551" s="144" t="s">
        <v>141</v>
      </c>
      <c r="E551" s="149" t="s">
        <v>1</v>
      </c>
      <c r="F551" s="150" t="s">
        <v>1123</v>
      </c>
      <c r="H551" s="149" t="s">
        <v>1</v>
      </c>
      <c r="I551" s="151"/>
      <c r="L551" s="148"/>
      <c r="M551" s="152"/>
      <c r="T551" s="153"/>
      <c r="AT551" s="149" t="s">
        <v>141</v>
      </c>
      <c r="AU551" s="149" t="s">
        <v>85</v>
      </c>
      <c r="AV551" s="12" t="s">
        <v>83</v>
      </c>
      <c r="AW551" s="12" t="s">
        <v>32</v>
      </c>
      <c r="AX551" s="12" t="s">
        <v>76</v>
      </c>
      <c r="AY551" s="149" t="s">
        <v>132</v>
      </c>
    </row>
    <row r="552" spans="2:65" s="13" customFormat="1">
      <c r="B552" s="154"/>
      <c r="D552" s="144" t="s">
        <v>141</v>
      </c>
      <c r="E552" s="155" t="s">
        <v>1</v>
      </c>
      <c r="F552" s="156" t="s">
        <v>1124</v>
      </c>
      <c r="H552" s="157">
        <v>5.2</v>
      </c>
      <c r="I552" s="158"/>
      <c r="L552" s="154"/>
      <c r="M552" s="159"/>
      <c r="T552" s="160"/>
      <c r="AT552" s="155" t="s">
        <v>141</v>
      </c>
      <c r="AU552" s="155" t="s">
        <v>85</v>
      </c>
      <c r="AV552" s="13" t="s">
        <v>85</v>
      </c>
      <c r="AW552" s="13" t="s">
        <v>32</v>
      </c>
      <c r="AX552" s="13" t="s">
        <v>76</v>
      </c>
      <c r="AY552" s="155" t="s">
        <v>132</v>
      </c>
    </row>
    <row r="553" spans="2:65" s="14" customFormat="1">
      <c r="B553" s="161"/>
      <c r="D553" s="144" t="s">
        <v>141</v>
      </c>
      <c r="E553" s="162" t="s">
        <v>1</v>
      </c>
      <c r="F553" s="163" t="s">
        <v>144</v>
      </c>
      <c r="H553" s="164">
        <v>296.39</v>
      </c>
      <c r="I553" s="165"/>
      <c r="L553" s="161"/>
      <c r="M553" s="166"/>
      <c r="T553" s="167"/>
      <c r="AT553" s="162" t="s">
        <v>141</v>
      </c>
      <c r="AU553" s="162" t="s">
        <v>85</v>
      </c>
      <c r="AV553" s="14" t="s">
        <v>131</v>
      </c>
      <c r="AW553" s="14" t="s">
        <v>32</v>
      </c>
      <c r="AX553" s="14" t="s">
        <v>83</v>
      </c>
      <c r="AY553" s="162" t="s">
        <v>132</v>
      </c>
    </row>
    <row r="554" spans="2:65" s="1" customFormat="1" ht="16.5" customHeight="1">
      <c r="B554" s="31"/>
      <c r="C554" s="182" t="s">
        <v>592</v>
      </c>
      <c r="D554" s="131" t="s">
        <v>135</v>
      </c>
      <c r="E554" s="132" t="s">
        <v>1140</v>
      </c>
      <c r="F554" s="133" t="s">
        <v>1141</v>
      </c>
      <c r="G554" s="134" t="s">
        <v>191</v>
      </c>
      <c r="H554" s="135">
        <v>35</v>
      </c>
      <c r="I554" s="136"/>
      <c r="J554" s="137">
        <f>ROUND(I554*H554,2)</f>
        <v>0</v>
      </c>
      <c r="K554" s="133" t="s">
        <v>151</v>
      </c>
      <c r="L554" s="31"/>
      <c r="M554" s="138" t="s">
        <v>1</v>
      </c>
      <c r="N554" s="139" t="s">
        <v>41</v>
      </c>
      <c r="P554" s="140">
        <f>O554*H554</f>
        <v>0</v>
      </c>
      <c r="Q554" s="140">
        <v>0</v>
      </c>
      <c r="R554" s="140">
        <f>Q554*H554</f>
        <v>0</v>
      </c>
      <c r="S554" s="140">
        <v>0</v>
      </c>
      <c r="T554" s="141">
        <f>S554*H554</f>
        <v>0</v>
      </c>
      <c r="AR554" s="142" t="s">
        <v>131</v>
      </c>
      <c r="AT554" s="142" t="s">
        <v>135</v>
      </c>
      <c r="AU554" s="142" t="s">
        <v>85</v>
      </c>
      <c r="AY554" s="16" t="s">
        <v>132</v>
      </c>
      <c r="BE554" s="143">
        <f>IF(N554="základní",J554,0)</f>
        <v>0</v>
      </c>
      <c r="BF554" s="143">
        <f>IF(N554="snížená",J554,0)</f>
        <v>0</v>
      </c>
      <c r="BG554" s="143">
        <f>IF(N554="zákl. přenesená",J554,0)</f>
        <v>0</v>
      </c>
      <c r="BH554" s="143">
        <f>IF(N554="sníž. přenesená",J554,0)</f>
        <v>0</v>
      </c>
      <c r="BI554" s="143">
        <f>IF(N554="nulová",J554,0)</f>
        <v>0</v>
      </c>
      <c r="BJ554" s="16" t="s">
        <v>83</v>
      </c>
      <c r="BK554" s="143">
        <f>ROUND(I554*H554,2)</f>
        <v>0</v>
      </c>
      <c r="BL554" s="16" t="s">
        <v>131</v>
      </c>
      <c r="BM554" s="142" t="s">
        <v>1142</v>
      </c>
    </row>
    <row r="555" spans="2:65" s="1" customFormat="1" ht="19.2">
      <c r="B555" s="31"/>
      <c r="D555" s="144" t="s">
        <v>140</v>
      </c>
      <c r="F555" s="145" t="s">
        <v>1143</v>
      </c>
      <c r="I555" s="146"/>
      <c r="L555" s="31"/>
      <c r="M555" s="147"/>
      <c r="T555" s="55"/>
      <c r="AT555" s="16" t="s">
        <v>140</v>
      </c>
      <c r="AU555" s="16" t="s">
        <v>85</v>
      </c>
    </row>
    <row r="556" spans="2:65" s="12" customFormat="1">
      <c r="B556" s="148"/>
      <c r="D556" s="144" t="s">
        <v>141</v>
      </c>
      <c r="E556" s="149" t="s">
        <v>1</v>
      </c>
      <c r="F556" s="150" t="s">
        <v>823</v>
      </c>
      <c r="H556" s="149" t="s">
        <v>1</v>
      </c>
      <c r="I556" s="151"/>
      <c r="L556" s="148"/>
      <c r="M556" s="152"/>
      <c r="T556" s="153"/>
      <c r="AT556" s="149" t="s">
        <v>141</v>
      </c>
      <c r="AU556" s="149" t="s">
        <v>85</v>
      </c>
      <c r="AV556" s="12" t="s">
        <v>83</v>
      </c>
      <c r="AW556" s="12" t="s">
        <v>32</v>
      </c>
      <c r="AX556" s="12" t="s">
        <v>76</v>
      </c>
      <c r="AY556" s="149" t="s">
        <v>132</v>
      </c>
    </row>
    <row r="557" spans="2:65" s="12" customFormat="1">
      <c r="B557" s="148"/>
      <c r="D557" s="144" t="s">
        <v>141</v>
      </c>
      <c r="E557" s="149" t="s">
        <v>1</v>
      </c>
      <c r="F557" s="150" t="s">
        <v>1144</v>
      </c>
      <c r="H557" s="149" t="s">
        <v>1</v>
      </c>
      <c r="I557" s="151"/>
      <c r="L557" s="148"/>
      <c r="M557" s="152"/>
      <c r="T557" s="153"/>
      <c r="AT557" s="149" t="s">
        <v>141</v>
      </c>
      <c r="AU557" s="149" t="s">
        <v>85</v>
      </c>
      <c r="AV557" s="12" t="s">
        <v>83</v>
      </c>
      <c r="AW557" s="12" t="s">
        <v>32</v>
      </c>
      <c r="AX557" s="12" t="s">
        <v>76</v>
      </c>
      <c r="AY557" s="149" t="s">
        <v>132</v>
      </c>
    </row>
    <row r="558" spans="2:65" s="13" customFormat="1">
      <c r="B558" s="154"/>
      <c r="D558" s="144" t="s">
        <v>141</v>
      </c>
      <c r="E558" s="155" t="s">
        <v>1</v>
      </c>
      <c r="F558" s="156" t="s">
        <v>359</v>
      </c>
      <c r="H558" s="157">
        <v>35</v>
      </c>
      <c r="I558" s="158"/>
      <c r="L558" s="154"/>
      <c r="M558" s="159"/>
      <c r="T558" s="160"/>
      <c r="AT558" s="155" t="s">
        <v>141</v>
      </c>
      <c r="AU558" s="155" t="s">
        <v>85</v>
      </c>
      <c r="AV558" s="13" t="s">
        <v>85</v>
      </c>
      <c r="AW558" s="13" t="s">
        <v>32</v>
      </c>
      <c r="AX558" s="13" t="s">
        <v>76</v>
      </c>
      <c r="AY558" s="155" t="s">
        <v>132</v>
      </c>
    </row>
    <row r="559" spans="2:65" s="14" customFormat="1">
      <c r="B559" s="161"/>
      <c r="D559" s="144" t="s">
        <v>141</v>
      </c>
      <c r="E559" s="162" t="s">
        <v>1</v>
      </c>
      <c r="F559" s="163" t="s">
        <v>144</v>
      </c>
      <c r="H559" s="164">
        <v>35</v>
      </c>
      <c r="I559" s="165"/>
      <c r="L559" s="161"/>
      <c r="M559" s="166"/>
      <c r="T559" s="167"/>
      <c r="AT559" s="162" t="s">
        <v>141</v>
      </c>
      <c r="AU559" s="162" t="s">
        <v>85</v>
      </c>
      <c r="AV559" s="14" t="s">
        <v>131</v>
      </c>
      <c r="AW559" s="14" t="s">
        <v>32</v>
      </c>
      <c r="AX559" s="14" t="s">
        <v>83</v>
      </c>
      <c r="AY559" s="162" t="s">
        <v>132</v>
      </c>
    </row>
    <row r="560" spans="2:65" s="1" customFormat="1" ht="24.15" customHeight="1">
      <c r="B560" s="31"/>
      <c r="C560" s="182" t="s">
        <v>599</v>
      </c>
      <c r="D560" s="131" t="s">
        <v>135</v>
      </c>
      <c r="E560" s="132" t="s">
        <v>1145</v>
      </c>
      <c r="F560" s="133" t="s">
        <v>1146</v>
      </c>
      <c r="G560" s="134" t="s">
        <v>191</v>
      </c>
      <c r="H560" s="135">
        <v>1.8</v>
      </c>
      <c r="I560" s="136"/>
      <c r="J560" s="137">
        <f>ROUND(I560*H560,2)</f>
        <v>0</v>
      </c>
      <c r="K560" s="133" t="s">
        <v>268</v>
      </c>
      <c r="L560" s="31"/>
      <c r="M560" s="138" t="s">
        <v>1</v>
      </c>
      <c r="N560" s="139" t="s">
        <v>41</v>
      </c>
      <c r="P560" s="140">
        <f>O560*H560</f>
        <v>0</v>
      </c>
      <c r="Q560" s="140">
        <v>0.11847000000000002</v>
      </c>
      <c r="R560" s="140">
        <f>Q560*H560</f>
        <v>0.21324600000000005</v>
      </c>
      <c r="S560" s="140">
        <v>0</v>
      </c>
      <c r="T560" s="141">
        <f>S560*H560</f>
        <v>0</v>
      </c>
      <c r="AR560" s="142" t="s">
        <v>131</v>
      </c>
      <c r="AT560" s="142" t="s">
        <v>135</v>
      </c>
      <c r="AU560" s="142" t="s">
        <v>85</v>
      </c>
      <c r="AY560" s="16" t="s">
        <v>132</v>
      </c>
      <c r="BE560" s="143">
        <f>IF(N560="základní",J560,0)</f>
        <v>0</v>
      </c>
      <c r="BF560" s="143">
        <f>IF(N560="snížená",J560,0)</f>
        <v>0</v>
      </c>
      <c r="BG560" s="143">
        <f>IF(N560="zákl. přenesená",J560,0)</f>
        <v>0</v>
      </c>
      <c r="BH560" s="143">
        <f>IF(N560="sníž. přenesená",J560,0)</f>
        <v>0</v>
      </c>
      <c r="BI560" s="143">
        <f>IF(N560="nulová",J560,0)</f>
        <v>0</v>
      </c>
      <c r="BJ560" s="16" t="s">
        <v>83</v>
      </c>
      <c r="BK560" s="143">
        <f>ROUND(I560*H560,2)</f>
        <v>0</v>
      </c>
      <c r="BL560" s="16" t="s">
        <v>131</v>
      </c>
      <c r="BM560" s="142" t="s">
        <v>1147</v>
      </c>
    </row>
    <row r="561" spans="2:65" s="1" customFormat="1" ht="28.8">
      <c r="B561" s="31"/>
      <c r="D561" s="144" t="s">
        <v>140</v>
      </c>
      <c r="F561" s="145" t="s">
        <v>1148</v>
      </c>
      <c r="I561" s="146"/>
      <c r="L561" s="31"/>
      <c r="M561" s="147"/>
      <c r="T561" s="55"/>
      <c r="AT561" s="16" t="s">
        <v>140</v>
      </c>
      <c r="AU561" s="16" t="s">
        <v>85</v>
      </c>
    </row>
    <row r="562" spans="2:65" s="12" customFormat="1">
      <c r="B562" s="148"/>
      <c r="D562" s="144" t="s">
        <v>141</v>
      </c>
      <c r="E562" s="149" t="s">
        <v>1</v>
      </c>
      <c r="F562" s="150" t="s">
        <v>1134</v>
      </c>
      <c r="H562" s="149" t="s">
        <v>1</v>
      </c>
      <c r="I562" s="151"/>
      <c r="L562" s="148"/>
      <c r="M562" s="152"/>
      <c r="T562" s="153"/>
      <c r="AT562" s="149" t="s">
        <v>141</v>
      </c>
      <c r="AU562" s="149" t="s">
        <v>85</v>
      </c>
      <c r="AV562" s="12" t="s">
        <v>83</v>
      </c>
      <c r="AW562" s="12" t="s">
        <v>32</v>
      </c>
      <c r="AX562" s="12" t="s">
        <v>76</v>
      </c>
      <c r="AY562" s="149" t="s">
        <v>132</v>
      </c>
    </row>
    <row r="563" spans="2:65" s="13" customFormat="1">
      <c r="B563" s="154"/>
      <c r="D563" s="144" t="s">
        <v>141</v>
      </c>
      <c r="E563" s="155" t="s">
        <v>1</v>
      </c>
      <c r="F563" s="156" t="s">
        <v>1135</v>
      </c>
      <c r="H563" s="157">
        <v>1.8</v>
      </c>
      <c r="I563" s="158"/>
      <c r="L563" s="154"/>
      <c r="M563" s="159"/>
      <c r="T563" s="160"/>
      <c r="AT563" s="155" t="s">
        <v>141</v>
      </c>
      <c r="AU563" s="155" t="s">
        <v>85</v>
      </c>
      <c r="AV563" s="13" t="s">
        <v>85</v>
      </c>
      <c r="AW563" s="13" t="s">
        <v>32</v>
      </c>
      <c r="AX563" s="13" t="s">
        <v>76</v>
      </c>
      <c r="AY563" s="155" t="s">
        <v>132</v>
      </c>
    </row>
    <row r="564" spans="2:65" s="14" customFormat="1">
      <c r="B564" s="161"/>
      <c r="D564" s="144" t="s">
        <v>141</v>
      </c>
      <c r="E564" s="162" t="s">
        <v>1</v>
      </c>
      <c r="F564" s="163" t="s">
        <v>144</v>
      </c>
      <c r="H564" s="164">
        <v>1.8</v>
      </c>
      <c r="I564" s="165"/>
      <c r="L564" s="161"/>
      <c r="M564" s="166"/>
      <c r="T564" s="167"/>
      <c r="AT564" s="162" t="s">
        <v>141</v>
      </c>
      <c r="AU564" s="162" t="s">
        <v>85</v>
      </c>
      <c r="AV564" s="14" t="s">
        <v>131</v>
      </c>
      <c r="AW564" s="14" t="s">
        <v>32</v>
      </c>
      <c r="AX564" s="14" t="s">
        <v>83</v>
      </c>
      <c r="AY564" s="162" t="s">
        <v>132</v>
      </c>
    </row>
    <row r="565" spans="2:65" s="1" customFormat="1" ht="24.15" customHeight="1">
      <c r="B565" s="31"/>
      <c r="C565" s="182" t="s">
        <v>603</v>
      </c>
      <c r="D565" s="131" t="s">
        <v>135</v>
      </c>
      <c r="E565" s="132" t="s">
        <v>1149</v>
      </c>
      <c r="F565" s="133" t="s">
        <v>1150</v>
      </c>
      <c r="G565" s="134" t="s">
        <v>191</v>
      </c>
      <c r="H565" s="135">
        <v>5.2</v>
      </c>
      <c r="I565" s="136"/>
      <c r="J565" s="137">
        <f>ROUND(I565*H565,2)</f>
        <v>0</v>
      </c>
      <c r="K565" s="133" t="s">
        <v>151</v>
      </c>
      <c r="L565" s="31"/>
      <c r="M565" s="138" t="s">
        <v>1</v>
      </c>
      <c r="N565" s="139" t="s">
        <v>41</v>
      </c>
      <c r="P565" s="140">
        <f>O565*H565</f>
        <v>0</v>
      </c>
      <c r="Q565" s="140">
        <v>8.921999999999998E-2</v>
      </c>
      <c r="R565" s="140">
        <f>Q565*H565</f>
        <v>0.46394399999999991</v>
      </c>
      <c r="S565" s="140">
        <v>0</v>
      </c>
      <c r="T565" s="141">
        <f>S565*H565</f>
        <v>0</v>
      </c>
      <c r="AR565" s="142" t="s">
        <v>131</v>
      </c>
      <c r="AT565" s="142" t="s">
        <v>135</v>
      </c>
      <c r="AU565" s="142" t="s">
        <v>85</v>
      </c>
      <c r="AY565" s="16" t="s">
        <v>132</v>
      </c>
      <c r="BE565" s="143">
        <f>IF(N565="základní",J565,0)</f>
        <v>0</v>
      </c>
      <c r="BF565" s="143">
        <f>IF(N565="snížená",J565,0)</f>
        <v>0</v>
      </c>
      <c r="BG565" s="143">
        <f>IF(N565="zákl. přenesená",J565,0)</f>
        <v>0</v>
      </c>
      <c r="BH565" s="143">
        <f>IF(N565="sníž. přenesená",J565,0)</f>
        <v>0</v>
      </c>
      <c r="BI565" s="143">
        <f>IF(N565="nulová",J565,0)</f>
        <v>0</v>
      </c>
      <c r="BJ565" s="16" t="s">
        <v>83</v>
      </c>
      <c r="BK565" s="143">
        <f>ROUND(I565*H565,2)</f>
        <v>0</v>
      </c>
      <c r="BL565" s="16" t="s">
        <v>131</v>
      </c>
      <c r="BM565" s="142" t="s">
        <v>1151</v>
      </c>
    </row>
    <row r="566" spans="2:65" s="1" customFormat="1" ht="48">
      <c r="B566" s="31"/>
      <c r="D566" s="144" t="s">
        <v>140</v>
      </c>
      <c r="F566" s="145" t="s">
        <v>1152</v>
      </c>
      <c r="I566" s="146"/>
      <c r="L566" s="31"/>
      <c r="M566" s="147"/>
      <c r="T566" s="55"/>
      <c r="AT566" s="16" t="s">
        <v>140</v>
      </c>
      <c r="AU566" s="16" t="s">
        <v>85</v>
      </c>
    </row>
    <row r="567" spans="2:65" s="12" customFormat="1">
      <c r="B567" s="148"/>
      <c r="D567" s="144" t="s">
        <v>141</v>
      </c>
      <c r="E567" s="149" t="s">
        <v>1</v>
      </c>
      <c r="F567" s="150" t="s">
        <v>1123</v>
      </c>
      <c r="H567" s="149" t="s">
        <v>1</v>
      </c>
      <c r="I567" s="151"/>
      <c r="L567" s="148"/>
      <c r="M567" s="152"/>
      <c r="T567" s="153"/>
      <c r="AT567" s="149" t="s">
        <v>141</v>
      </c>
      <c r="AU567" s="149" t="s">
        <v>85</v>
      </c>
      <c r="AV567" s="12" t="s">
        <v>83</v>
      </c>
      <c r="AW567" s="12" t="s">
        <v>32</v>
      </c>
      <c r="AX567" s="12" t="s">
        <v>76</v>
      </c>
      <c r="AY567" s="149" t="s">
        <v>132</v>
      </c>
    </row>
    <row r="568" spans="2:65" s="13" customFormat="1">
      <c r="B568" s="154"/>
      <c r="D568" s="144" t="s">
        <v>141</v>
      </c>
      <c r="E568" s="155" t="s">
        <v>1</v>
      </c>
      <c r="F568" s="156" t="s">
        <v>1124</v>
      </c>
      <c r="H568" s="157">
        <v>5.2</v>
      </c>
      <c r="I568" s="158"/>
      <c r="L568" s="154"/>
      <c r="M568" s="159"/>
      <c r="T568" s="160"/>
      <c r="AT568" s="155" t="s">
        <v>141</v>
      </c>
      <c r="AU568" s="155" t="s">
        <v>85</v>
      </c>
      <c r="AV568" s="13" t="s">
        <v>85</v>
      </c>
      <c r="AW568" s="13" t="s">
        <v>32</v>
      </c>
      <c r="AX568" s="13" t="s">
        <v>76</v>
      </c>
      <c r="AY568" s="155" t="s">
        <v>132</v>
      </c>
    </row>
    <row r="569" spans="2:65" s="14" customFormat="1">
      <c r="B569" s="161"/>
      <c r="D569" s="144" t="s">
        <v>141</v>
      </c>
      <c r="E569" s="162" t="s">
        <v>1</v>
      </c>
      <c r="F569" s="163" t="s">
        <v>144</v>
      </c>
      <c r="H569" s="164">
        <v>5.2</v>
      </c>
      <c r="I569" s="165"/>
      <c r="L569" s="161"/>
      <c r="M569" s="166"/>
      <c r="T569" s="167"/>
      <c r="AT569" s="162" t="s">
        <v>141</v>
      </c>
      <c r="AU569" s="162" t="s">
        <v>85</v>
      </c>
      <c r="AV569" s="14" t="s">
        <v>131</v>
      </c>
      <c r="AW569" s="14" t="s">
        <v>32</v>
      </c>
      <c r="AX569" s="14" t="s">
        <v>83</v>
      </c>
      <c r="AY569" s="162" t="s">
        <v>132</v>
      </c>
    </row>
    <row r="570" spans="2:65" s="1" customFormat="1" ht="24.15" customHeight="1">
      <c r="B570" s="31"/>
      <c r="C570" s="183" t="s">
        <v>610</v>
      </c>
      <c r="D570" s="168" t="s">
        <v>236</v>
      </c>
      <c r="E570" s="169" t="s">
        <v>1153</v>
      </c>
      <c r="F570" s="170" t="s">
        <v>1154</v>
      </c>
      <c r="G570" s="171" t="s">
        <v>191</v>
      </c>
      <c r="H570" s="172">
        <v>5.3559999999999999</v>
      </c>
      <c r="I570" s="173"/>
      <c r="J570" s="174">
        <f>ROUND(I570*H570,2)</f>
        <v>0</v>
      </c>
      <c r="K570" s="170" t="s">
        <v>151</v>
      </c>
      <c r="L570" s="175"/>
      <c r="M570" s="176" t="s">
        <v>1</v>
      </c>
      <c r="N570" s="177" t="s">
        <v>41</v>
      </c>
      <c r="P570" s="140">
        <f>O570*H570</f>
        <v>0</v>
      </c>
      <c r="Q570" s="140">
        <v>0.113</v>
      </c>
      <c r="R570" s="140">
        <f>Q570*H570</f>
        <v>0.60522799999999999</v>
      </c>
      <c r="S570" s="140">
        <v>0</v>
      </c>
      <c r="T570" s="141">
        <f>S570*H570</f>
        <v>0</v>
      </c>
      <c r="AR570" s="142" t="s">
        <v>188</v>
      </c>
      <c r="AT570" s="142" t="s">
        <v>236</v>
      </c>
      <c r="AU570" s="142" t="s">
        <v>85</v>
      </c>
      <c r="AY570" s="16" t="s">
        <v>132</v>
      </c>
      <c r="BE570" s="143">
        <f>IF(N570="základní",J570,0)</f>
        <v>0</v>
      </c>
      <c r="BF570" s="143">
        <f>IF(N570="snížená",J570,0)</f>
        <v>0</v>
      </c>
      <c r="BG570" s="143">
        <f>IF(N570="zákl. přenesená",J570,0)</f>
        <v>0</v>
      </c>
      <c r="BH570" s="143">
        <f>IF(N570="sníž. přenesená",J570,0)</f>
        <v>0</v>
      </c>
      <c r="BI570" s="143">
        <f>IF(N570="nulová",J570,0)</f>
        <v>0</v>
      </c>
      <c r="BJ570" s="16" t="s">
        <v>83</v>
      </c>
      <c r="BK570" s="143">
        <f>ROUND(I570*H570,2)</f>
        <v>0</v>
      </c>
      <c r="BL570" s="16" t="s">
        <v>131</v>
      </c>
      <c r="BM570" s="142" t="s">
        <v>1155</v>
      </c>
    </row>
    <row r="571" spans="2:65" s="1" customFormat="1" ht="19.2">
      <c r="B571" s="31"/>
      <c r="D571" s="144" t="s">
        <v>140</v>
      </c>
      <c r="F571" s="145" t="s">
        <v>1154</v>
      </c>
      <c r="I571" s="146"/>
      <c r="L571" s="31"/>
      <c r="M571" s="147"/>
      <c r="T571" s="55"/>
      <c r="AT571" s="16" t="s">
        <v>140</v>
      </c>
      <c r="AU571" s="16" t="s">
        <v>85</v>
      </c>
    </row>
    <row r="572" spans="2:65" s="13" customFormat="1">
      <c r="B572" s="154"/>
      <c r="D572" s="144" t="s">
        <v>141</v>
      </c>
      <c r="F572" s="156" t="s">
        <v>1156</v>
      </c>
      <c r="H572" s="157">
        <v>5.3559999999999999</v>
      </c>
      <c r="I572" s="158"/>
      <c r="L572" s="154"/>
      <c r="M572" s="159"/>
      <c r="T572" s="160"/>
      <c r="AT572" s="155" t="s">
        <v>141</v>
      </c>
      <c r="AU572" s="155" t="s">
        <v>85</v>
      </c>
      <c r="AV572" s="13" t="s">
        <v>85</v>
      </c>
      <c r="AW572" s="13" t="s">
        <v>4</v>
      </c>
      <c r="AX572" s="13" t="s">
        <v>83</v>
      </c>
      <c r="AY572" s="155" t="s">
        <v>132</v>
      </c>
    </row>
    <row r="573" spans="2:65" s="1" customFormat="1" ht="33" customHeight="1">
      <c r="B573" s="31"/>
      <c r="C573" s="182" t="s">
        <v>617</v>
      </c>
      <c r="D573" s="131" t="s">
        <v>135</v>
      </c>
      <c r="E573" s="132" t="s">
        <v>1157</v>
      </c>
      <c r="F573" s="133" t="s">
        <v>1158</v>
      </c>
      <c r="G573" s="134" t="s">
        <v>191</v>
      </c>
      <c r="H573" s="135">
        <v>39.19</v>
      </c>
      <c r="I573" s="136"/>
      <c r="J573" s="137">
        <f>ROUND(I573*H573,2)</f>
        <v>0</v>
      </c>
      <c r="K573" s="133" t="s">
        <v>151</v>
      </c>
      <c r="L573" s="31"/>
      <c r="M573" s="138" t="s">
        <v>1</v>
      </c>
      <c r="N573" s="139" t="s">
        <v>41</v>
      </c>
      <c r="P573" s="140">
        <f>O573*H573</f>
        <v>0</v>
      </c>
      <c r="Q573" s="140">
        <v>0.10100000000000002</v>
      </c>
      <c r="R573" s="140">
        <f>Q573*H573</f>
        <v>3.9581900000000005</v>
      </c>
      <c r="S573" s="140">
        <v>0</v>
      </c>
      <c r="T573" s="141">
        <f>S573*H573</f>
        <v>0</v>
      </c>
      <c r="AR573" s="142" t="s">
        <v>131</v>
      </c>
      <c r="AT573" s="142" t="s">
        <v>135</v>
      </c>
      <c r="AU573" s="142" t="s">
        <v>85</v>
      </c>
      <c r="AY573" s="16" t="s">
        <v>132</v>
      </c>
      <c r="BE573" s="143">
        <f>IF(N573="základní",J573,0)</f>
        <v>0</v>
      </c>
      <c r="BF573" s="143">
        <f>IF(N573="snížená",J573,0)</f>
        <v>0</v>
      </c>
      <c r="BG573" s="143">
        <f>IF(N573="zákl. přenesená",J573,0)</f>
        <v>0</v>
      </c>
      <c r="BH573" s="143">
        <f>IF(N573="sníž. přenesená",J573,0)</f>
        <v>0</v>
      </c>
      <c r="BI573" s="143">
        <f>IF(N573="nulová",J573,0)</f>
        <v>0</v>
      </c>
      <c r="BJ573" s="16" t="s">
        <v>83</v>
      </c>
      <c r="BK573" s="143">
        <f>ROUND(I573*H573,2)</f>
        <v>0</v>
      </c>
      <c r="BL573" s="16" t="s">
        <v>131</v>
      </c>
      <c r="BM573" s="142" t="s">
        <v>1159</v>
      </c>
    </row>
    <row r="574" spans="2:65" s="1" customFormat="1" ht="48">
      <c r="B574" s="31"/>
      <c r="D574" s="144" t="s">
        <v>140</v>
      </c>
      <c r="F574" s="145" t="s">
        <v>1160</v>
      </c>
      <c r="I574" s="146"/>
      <c r="L574" s="31"/>
      <c r="M574" s="147"/>
      <c r="T574" s="55"/>
      <c r="AT574" s="16" t="s">
        <v>140</v>
      </c>
      <c r="AU574" s="16" t="s">
        <v>85</v>
      </c>
    </row>
    <row r="575" spans="2:65" s="12" customFormat="1">
      <c r="B575" s="148"/>
      <c r="D575" s="144" t="s">
        <v>141</v>
      </c>
      <c r="E575" s="149" t="s">
        <v>1</v>
      </c>
      <c r="F575" s="150" t="s">
        <v>1117</v>
      </c>
      <c r="H575" s="149" t="s">
        <v>1</v>
      </c>
      <c r="I575" s="151"/>
      <c r="L575" s="148"/>
      <c r="M575" s="152"/>
      <c r="T575" s="153"/>
      <c r="AT575" s="149" t="s">
        <v>141</v>
      </c>
      <c r="AU575" s="149" t="s">
        <v>85</v>
      </c>
      <c r="AV575" s="12" t="s">
        <v>83</v>
      </c>
      <c r="AW575" s="12" t="s">
        <v>32</v>
      </c>
      <c r="AX575" s="12" t="s">
        <v>76</v>
      </c>
      <c r="AY575" s="149" t="s">
        <v>132</v>
      </c>
    </row>
    <row r="576" spans="2:65" s="13" customFormat="1">
      <c r="B576" s="154"/>
      <c r="D576" s="144" t="s">
        <v>141</v>
      </c>
      <c r="E576" s="155" t="s">
        <v>1</v>
      </c>
      <c r="F576" s="156" t="s">
        <v>1118</v>
      </c>
      <c r="H576" s="157">
        <v>39.19</v>
      </c>
      <c r="I576" s="158"/>
      <c r="L576" s="154"/>
      <c r="M576" s="159"/>
      <c r="T576" s="160"/>
      <c r="AT576" s="155" t="s">
        <v>141</v>
      </c>
      <c r="AU576" s="155" t="s">
        <v>85</v>
      </c>
      <c r="AV576" s="13" t="s">
        <v>85</v>
      </c>
      <c r="AW576" s="13" t="s">
        <v>32</v>
      </c>
      <c r="AX576" s="13" t="s">
        <v>76</v>
      </c>
      <c r="AY576" s="155" t="s">
        <v>132</v>
      </c>
    </row>
    <row r="577" spans="2:65" s="14" customFormat="1">
      <c r="B577" s="161"/>
      <c r="D577" s="144" t="s">
        <v>141</v>
      </c>
      <c r="E577" s="162" t="s">
        <v>1</v>
      </c>
      <c r="F577" s="163" t="s">
        <v>144</v>
      </c>
      <c r="H577" s="164">
        <v>39.19</v>
      </c>
      <c r="I577" s="165"/>
      <c r="L577" s="161"/>
      <c r="M577" s="166"/>
      <c r="T577" s="167"/>
      <c r="AT577" s="162" t="s">
        <v>141</v>
      </c>
      <c r="AU577" s="162" t="s">
        <v>85</v>
      </c>
      <c r="AV577" s="14" t="s">
        <v>131</v>
      </c>
      <c r="AW577" s="14" t="s">
        <v>32</v>
      </c>
      <c r="AX577" s="14" t="s">
        <v>83</v>
      </c>
      <c r="AY577" s="162" t="s">
        <v>132</v>
      </c>
    </row>
    <row r="578" spans="2:65" s="1" customFormat="1" ht="24.15" customHeight="1">
      <c r="B578" s="31"/>
      <c r="C578" s="183" t="s">
        <v>621</v>
      </c>
      <c r="D578" s="168" t="s">
        <v>236</v>
      </c>
      <c r="E578" s="169" t="s">
        <v>1161</v>
      </c>
      <c r="F578" s="170" t="s">
        <v>1162</v>
      </c>
      <c r="G578" s="171" t="s">
        <v>191</v>
      </c>
      <c r="H578" s="172">
        <v>40.366</v>
      </c>
      <c r="I578" s="173"/>
      <c r="J578" s="174">
        <f>ROUND(I578*H578,2)</f>
        <v>0</v>
      </c>
      <c r="K578" s="170" t="s">
        <v>151</v>
      </c>
      <c r="L578" s="175"/>
      <c r="M578" s="176" t="s">
        <v>1</v>
      </c>
      <c r="N578" s="177" t="s">
        <v>41</v>
      </c>
      <c r="P578" s="140">
        <f>O578*H578</f>
        <v>0</v>
      </c>
      <c r="Q578" s="140">
        <v>0.11200000000000002</v>
      </c>
      <c r="R578" s="140">
        <f>Q578*H578</f>
        <v>4.5209920000000006</v>
      </c>
      <c r="S578" s="140">
        <v>0</v>
      </c>
      <c r="T578" s="141">
        <f>S578*H578</f>
        <v>0</v>
      </c>
      <c r="AR578" s="142" t="s">
        <v>188</v>
      </c>
      <c r="AT578" s="142" t="s">
        <v>236</v>
      </c>
      <c r="AU578" s="142" t="s">
        <v>85</v>
      </c>
      <c r="AY578" s="16" t="s">
        <v>132</v>
      </c>
      <c r="BE578" s="143">
        <f>IF(N578="základní",J578,0)</f>
        <v>0</v>
      </c>
      <c r="BF578" s="143">
        <f>IF(N578="snížená",J578,0)</f>
        <v>0</v>
      </c>
      <c r="BG578" s="143">
        <f>IF(N578="zákl. přenesená",J578,0)</f>
        <v>0</v>
      </c>
      <c r="BH578" s="143">
        <f>IF(N578="sníž. přenesená",J578,0)</f>
        <v>0</v>
      </c>
      <c r="BI578" s="143">
        <f>IF(N578="nulová",J578,0)</f>
        <v>0</v>
      </c>
      <c r="BJ578" s="16" t="s">
        <v>83</v>
      </c>
      <c r="BK578" s="143">
        <f>ROUND(I578*H578,2)</f>
        <v>0</v>
      </c>
      <c r="BL578" s="16" t="s">
        <v>131</v>
      </c>
      <c r="BM578" s="142" t="s">
        <v>1163</v>
      </c>
    </row>
    <row r="579" spans="2:65" s="1" customFormat="1">
      <c r="B579" s="31"/>
      <c r="D579" s="144" t="s">
        <v>140</v>
      </c>
      <c r="F579" s="145" t="s">
        <v>1162</v>
      </c>
      <c r="I579" s="146"/>
      <c r="L579" s="31"/>
      <c r="M579" s="147"/>
      <c r="T579" s="55"/>
      <c r="AT579" s="16" t="s">
        <v>140</v>
      </c>
      <c r="AU579" s="16" t="s">
        <v>85</v>
      </c>
    </row>
    <row r="580" spans="2:65" s="13" customFormat="1">
      <c r="B580" s="154"/>
      <c r="D580" s="144" t="s">
        <v>141</v>
      </c>
      <c r="F580" s="156" t="s">
        <v>1164</v>
      </c>
      <c r="H580" s="157">
        <v>40.366</v>
      </c>
      <c r="I580" s="158"/>
      <c r="L580" s="154"/>
      <c r="M580" s="159"/>
      <c r="T580" s="160"/>
      <c r="AT580" s="155" t="s">
        <v>141</v>
      </c>
      <c r="AU580" s="155" t="s">
        <v>85</v>
      </c>
      <c r="AV580" s="13" t="s">
        <v>85</v>
      </c>
      <c r="AW580" s="13" t="s">
        <v>4</v>
      </c>
      <c r="AX580" s="13" t="s">
        <v>83</v>
      </c>
      <c r="AY580" s="155" t="s">
        <v>132</v>
      </c>
    </row>
    <row r="581" spans="2:65" s="1" customFormat="1" ht="37.950000000000003" customHeight="1">
      <c r="B581" s="31"/>
      <c r="C581" s="182" t="s">
        <v>630</v>
      </c>
      <c r="D581" s="131" t="s">
        <v>135</v>
      </c>
      <c r="E581" s="132" t="s">
        <v>1165</v>
      </c>
      <c r="F581" s="133" t="s">
        <v>1166</v>
      </c>
      <c r="G581" s="134" t="s">
        <v>191</v>
      </c>
      <c r="H581" s="135">
        <v>252</v>
      </c>
      <c r="I581" s="136"/>
      <c r="J581" s="137">
        <f>ROUND(I581*H581,2)</f>
        <v>0</v>
      </c>
      <c r="K581" s="133" t="s">
        <v>151</v>
      </c>
      <c r="L581" s="31"/>
      <c r="M581" s="138" t="s">
        <v>1</v>
      </c>
      <c r="N581" s="139" t="s">
        <v>41</v>
      </c>
      <c r="P581" s="140">
        <f>O581*H581</f>
        <v>0</v>
      </c>
      <c r="Q581" s="140">
        <v>0.10100000000000002</v>
      </c>
      <c r="R581" s="140">
        <f>Q581*H581</f>
        <v>25.452000000000005</v>
      </c>
      <c r="S581" s="140">
        <v>0</v>
      </c>
      <c r="T581" s="141">
        <f>S581*H581</f>
        <v>0</v>
      </c>
      <c r="AR581" s="142" t="s">
        <v>131</v>
      </c>
      <c r="AT581" s="142" t="s">
        <v>135</v>
      </c>
      <c r="AU581" s="142" t="s">
        <v>85</v>
      </c>
      <c r="AY581" s="16" t="s">
        <v>132</v>
      </c>
      <c r="BE581" s="143">
        <f>IF(N581="základní",J581,0)</f>
        <v>0</v>
      </c>
      <c r="BF581" s="143">
        <f>IF(N581="snížená",J581,0)</f>
        <v>0</v>
      </c>
      <c r="BG581" s="143">
        <f>IF(N581="zákl. přenesená",J581,0)</f>
        <v>0</v>
      </c>
      <c r="BH581" s="143">
        <f>IF(N581="sníž. přenesená",J581,0)</f>
        <v>0</v>
      </c>
      <c r="BI581" s="143">
        <f>IF(N581="nulová",J581,0)</f>
        <v>0</v>
      </c>
      <c r="BJ581" s="16" t="s">
        <v>83</v>
      </c>
      <c r="BK581" s="143">
        <f>ROUND(I581*H581,2)</f>
        <v>0</v>
      </c>
      <c r="BL581" s="16" t="s">
        <v>131</v>
      </c>
      <c r="BM581" s="142" t="s">
        <v>1167</v>
      </c>
    </row>
    <row r="582" spans="2:65" s="1" customFormat="1" ht="48">
      <c r="B582" s="31"/>
      <c r="D582" s="144" t="s">
        <v>140</v>
      </c>
      <c r="F582" s="145" t="s">
        <v>1168</v>
      </c>
      <c r="I582" s="146"/>
      <c r="L582" s="31"/>
      <c r="M582" s="147"/>
      <c r="T582" s="55"/>
      <c r="AT582" s="16" t="s">
        <v>140</v>
      </c>
      <c r="AU582" s="16" t="s">
        <v>85</v>
      </c>
    </row>
    <row r="583" spans="2:65" s="12" customFormat="1">
      <c r="B583" s="148"/>
      <c r="D583" s="144" t="s">
        <v>141</v>
      </c>
      <c r="E583" s="149" t="s">
        <v>1</v>
      </c>
      <c r="F583" s="150" t="s">
        <v>1123</v>
      </c>
      <c r="H583" s="149" t="s">
        <v>1</v>
      </c>
      <c r="I583" s="151"/>
      <c r="L583" s="148"/>
      <c r="M583" s="152"/>
      <c r="T583" s="153"/>
      <c r="AT583" s="149" t="s">
        <v>141</v>
      </c>
      <c r="AU583" s="149" t="s">
        <v>85</v>
      </c>
      <c r="AV583" s="12" t="s">
        <v>83</v>
      </c>
      <c r="AW583" s="12" t="s">
        <v>32</v>
      </c>
      <c r="AX583" s="12" t="s">
        <v>76</v>
      </c>
      <c r="AY583" s="149" t="s">
        <v>132</v>
      </c>
    </row>
    <row r="584" spans="2:65" s="13" customFormat="1">
      <c r="B584" s="154"/>
      <c r="D584" s="144" t="s">
        <v>141</v>
      </c>
      <c r="E584" s="155" t="s">
        <v>1</v>
      </c>
      <c r="F584" s="156" t="s">
        <v>1129</v>
      </c>
      <c r="H584" s="157">
        <v>252</v>
      </c>
      <c r="I584" s="158"/>
      <c r="L584" s="154"/>
      <c r="M584" s="159"/>
      <c r="T584" s="160"/>
      <c r="AT584" s="155" t="s">
        <v>141</v>
      </c>
      <c r="AU584" s="155" t="s">
        <v>85</v>
      </c>
      <c r="AV584" s="13" t="s">
        <v>85</v>
      </c>
      <c r="AW584" s="13" t="s">
        <v>32</v>
      </c>
      <c r="AX584" s="13" t="s">
        <v>76</v>
      </c>
      <c r="AY584" s="155" t="s">
        <v>132</v>
      </c>
    </row>
    <row r="585" spans="2:65" s="14" customFormat="1">
      <c r="B585" s="161"/>
      <c r="D585" s="144" t="s">
        <v>141</v>
      </c>
      <c r="E585" s="162" t="s">
        <v>1</v>
      </c>
      <c r="F585" s="163" t="s">
        <v>144</v>
      </c>
      <c r="H585" s="164">
        <v>252</v>
      </c>
      <c r="I585" s="165"/>
      <c r="L585" s="161"/>
      <c r="M585" s="166"/>
      <c r="T585" s="167"/>
      <c r="AT585" s="162" t="s">
        <v>141</v>
      </c>
      <c r="AU585" s="162" t="s">
        <v>85</v>
      </c>
      <c r="AV585" s="14" t="s">
        <v>131</v>
      </c>
      <c r="AW585" s="14" t="s">
        <v>32</v>
      </c>
      <c r="AX585" s="14" t="s">
        <v>83</v>
      </c>
      <c r="AY585" s="162" t="s">
        <v>132</v>
      </c>
    </row>
    <row r="586" spans="2:65" s="1" customFormat="1" ht="24.15" customHeight="1">
      <c r="B586" s="31"/>
      <c r="C586" s="183" t="s">
        <v>635</v>
      </c>
      <c r="D586" s="168" t="s">
        <v>236</v>
      </c>
      <c r="E586" s="169" t="s">
        <v>1161</v>
      </c>
      <c r="F586" s="170" t="s">
        <v>1162</v>
      </c>
      <c r="G586" s="171" t="s">
        <v>191</v>
      </c>
      <c r="H586" s="172">
        <v>257.04000000000002</v>
      </c>
      <c r="I586" s="173"/>
      <c r="J586" s="174">
        <f>ROUND(I586*H586,2)</f>
        <v>0</v>
      </c>
      <c r="K586" s="170" t="s">
        <v>151</v>
      </c>
      <c r="L586" s="175"/>
      <c r="M586" s="176" t="s">
        <v>1</v>
      </c>
      <c r="N586" s="177" t="s">
        <v>41</v>
      </c>
      <c r="P586" s="140">
        <f>O586*H586</f>
        <v>0</v>
      </c>
      <c r="Q586" s="140">
        <v>0.11200000000000002</v>
      </c>
      <c r="R586" s="140">
        <f>Q586*H586</f>
        <v>28.788480000000007</v>
      </c>
      <c r="S586" s="140">
        <v>0</v>
      </c>
      <c r="T586" s="141">
        <f>S586*H586</f>
        <v>0</v>
      </c>
      <c r="AR586" s="142" t="s">
        <v>188</v>
      </c>
      <c r="AT586" s="142" t="s">
        <v>236</v>
      </c>
      <c r="AU586" s="142" t="s">
        <v>85</v>
      </c>
      <c r="AY586" s="16" t="s">
        <v>132</v>
      </c>
      <c r="BE586" s="143">
        <f>IF(N586="základní",J586,0)</f>
        <v>0</v>
      </c>
      <c r="BF586" s="143">
        <f>IF(N586="snížená",J586,0)</f>
        <v>0</v>
      </c>
      <c r="BG586" s="143">
        <f>IF(N586="zákl. přenesená",J586,0)</f>
        <v>0</v>
      </c>
      <c r="BH586" s="143">
        <f>IF(N586="sníž. přenesená",J586,0)</f>
        <v>0</v>
      </c>
      <c r="BI586" s="143">
        <f>IF(N586="nulová",J586,0)</f>
        <v>0</v>
      </c>
      <c r="BJ586" s="16" t="s">
        <v>83</v>
      </c>
      <c r="BK586" s="143">
        <f>ROUND(I586*H586,2)</f>
        <v>0</v>
      </c>
      <c r="BL586" s="16" t="s">
        <v>131</v>
      </c>
      <c r="BM586" s="142" t="s">
        <v>1169</v>
      </c>
    </row>
    <row r="587" spans="2:65" s="1" customFormat="1">
      <c r="B587" s="31"/>
      <c r="D587" s="144" t="s">
        <v>140</v>
      </c>
      <c r="F587" s="145" t="s">
        <v>1162</v>
      </c>
      <c r="I587" s="146"/>
      <c r="L587" s="31"/>
      <c r="M587" s="147"/>
      <c r="T587" s="55"/>
      <c r="AT587" s="16" t="s">
        <v>140</v>
      </c>
      <c r="AU587" s="16" t="s">
        <v>85</v>
      </c>
    </row>
    <row r="588" spans="2:65" s="13" customFormat="1">
      <c r="B588" s="154"/>
      <c r="D588" s="144" t="s">
        <v>141</v>
      </c>
      <c r="F588" s="156" t="s">
        <v>1170</v>
      </c>
      <c r="H588" s="157">
        <v>257.04000000000002</v>
      </c>
      <c r="I588" s="158"/>
      <c r="L588" s="154"/>
      <c r="M588" s="159"/>
      <c r="T588" s="160"/>
      <c r="AT588" s="155" t="s">
        <v>141</v>
      </c>
      <c r="AU588" s="155" t="s">
        <v>85</v>
      </c>
      <c r="AV588" s="13" t="s">
        <v>85</v>
      </c>
      <c r="AW588" s="13" t="s">
        <v>4</v>
      </c>
      <c r="AX588" s="13" t="s">
        <v>83</v>
      </c>
      <c r="AY588" s="155" t="s">
        <v>132</v>
      </c>
    </row>
    <row r="589" spans="2:65" s="11" customFormat="1" ht="22.95" customHeight="1">
      <c r="B589" s="119"/>
      <c r="D589" s="120" t="s">
        <v>75</v>
      </c>
      <c r="E589" s="129" t="s">
        <v>175</v>
      </c>
      <c r="F589" s="129" t="s">
        <v>240</v>
      </c>
      <c r="I589" s="122"/>
      <c r="J589" s="130">
        <f>BK589</f>
        <v>0</v>
      </c>
      <c r="L589" s="119"/>
      <c r="M589" s="124"/>
      <c r="P589" s="125">
        <f>SUM(P590:P683)</f>
        <v>0</v>
      </c>
      <c r="R589" s="125">
        <f>SUM(R590:R683)</f>
        <v>178.72788216999999</v>
      </c>
      <c r="T589" s="126">
        <f>SUM(T590:T683)</f>
        <v>0.6</v>
      </c>
      <c r="AR589" s="120" t="s">
        <v>83</v>
      </c>
      <c r="AT589" s="127" t="s">
        <v>75</v>
      </c>
      <c r="AU589" s="127" t="s">
        <v>83</v>
      </c>
      <c r="AY589" s="120" t="s">
        <v>132</v>
      </c>
      <c r="BK589" s="128">
        <f>SUM(BK590:BK683)</f>
        <v>0</v>
      </c>
    </row>
    <row r="590" spans="2:65" s="1" customFormat="1" ht="16.5" customHeight="1">
      <c r="B590" s="31"/>
      <c r="C590" s="131" t="s">
        <v>640</v>
      </c>
      <c r="D590" s="131" t="s">
        <v>135</v>
      </c>
      <c r="E590" s="132" t="s">
        <v>242</v>
      </c>
      <c r="F590" s="133" t="s">
        <v>243</v>
      </c>
      <c r="G590" s="134" t="s">
        <v>191</v>
      </c>
      <c r="H590" s="135">
        <v>1516.8720000000001</v>
      </c>
      <c r="I590" s="136"/>
      <c r="J590" s="137">
        <f>ROUND(I590*H590,2)</f>
        <v>0</v>
      </c>
      <c r="K590" s="133" t="s">
        <v>151</v>
      </c>
      <c r="L590" s="31"/>
      <c r="M590" s="138" t="s">
        <v>1</v>
      </c>
      <c r="N590" s="139" t="s">
        <v>41</v>
      </c>
      <c r="P590" s="140">
        <f>O590*H590</f>
        <v>0</v>
      </c>
      <c r="Q590" s="140">
        <v>6.4999999999999997E-3</v>
      </c>
      <c r="R590" s="140">
        <f>Q590*H590</f>
        <v>9.8596679999999992</v>
      </c>
      <c r="S590" s="140">
        <v>0</v>
      </c>
      <c r="T590" s="141">
        <f>S590*H590</f>
        <v>0</v>
      </c>
      <c r="AR590" s="142" t="s">
        <v>131</v>
      </c>
      <c r="AT590" s="142" t="s">
        <v>135</v>
      </c>
      <c r="AU590" s="142" t="s">
        <v>85</v>
      </c>
      <c r="AY590" s="16" t="s">
        <v>132</v>
      </c>
      <c r="BE590" s="143">
        <f>IF(N590="základní",J590,0)</f>
        <v>0</v>
      </c>
      <c r="BF590" s="143">
        <f>IF(N590="snížená",J590,0)</f>
        <v>0</v>
      </c>
      <c r="BG590" s="143">
        <f>IF(N590="zákl. přenesená",J590,0)</f>
        <v>0</v>
      </c>
      <c r="BH590" s="143">
        <f>IF(N590="sníž. přenesená",J590,0)</f>
        <v>0</v>
      </c>
      <c r="BI590" s="143">
        <f>IF(N590="nulová",J590,0)</f>
        <v>0</v>
      </c>
      <c r="BJ590" s="16" t="s">
        <v>83</v>
      </c>
      <c r="BK590" s="143">
        <f>ROUND(I590*H590,2)</f>
        <v>0</v>
      </c>
      <c r="BL590" s="16" t="s">
        <v>131</v>
      </c>
      <c r="BM590" s="142" t="s">
        <v>1171</v>
      </c>
    </row>
    <row r="591" spans="2:65" s="1" customFormat="1" ht="19.2">
      <c r="B591" s="31"/>
      <c r="D591" s="144" t="s">
        <v>140</v>
      </c>
      <c r="F591" s="145" t="s">
        <v>245</v>
      </c>
      <c r="I591" s="146"/>
      <c r="L591" s="31"/>
      <c r="M591" s="147"/>
      <c r="T591" s="55"/>
      <c r="AT591" s="16" t="s">
        <v>140</v>
      </c>
      <c r="AU591" s="16" t="s">
        <v>85</v>
      </c>
    </row>
    <row r="592" spans="2:65" s="12" customFormat="1">
      <c r="B592" s="148"/>
      <c r="D592" s="144" t="s">
        <v>141</v>
      </c>
      <c r="E592" s="149" t="s">
        <v>1</v>
      </c>
      <c r="F592" s="150" t="s">
        <v>246</v>
      </c>
      <c r="H592" s="149" t="s">
        <v>1</v>
      </c>
      <c r="I592" s="151"/>
      <c r="L592" s="148"/>
      <c r="M592" s="152"/>
      <c r="T592" s="153"/>
      <c r="AT592" s="149" t="s">
        <v>141</v>
      </c>
      <c r="AU592" s="149" t="s">
        <v>85</v>
      </c>
      <c r="AV592" s="12" t="s">
        <v>83</v>
      </c>
      <c r="AW592" s="12" t="s">
        <v>32</v>
      </c>
      <c r="AX592" s="12" t="s">
        <v>76</v>
      </c>
      <c r="AY592" s="149" t="s">
        <v>132</v>
      </c>
    </row>
    <row r="593" spans="2:65" s="12" customFormat="1" ht="20.399999999999999">
      <c r="B593" s="148"/>
      <c r="D593" s="144" t="s">
        <v>141</v>
      </c>
      <c r="E593" s="149" t="s">
        <v>1</v>
      </c>
      <c r="F593" s="150" t="s">
        <v>247</v>
      </c>
      <c r="H593" s="149" t="s">
        <v>1</v>
      </c>
      <c r="I593" s="151"/>
      <c r="L593" s="148"/>
      <c r="M593" s="152"/>
      <c r="T593" s="153"/>
      <c r="AT593" s="149" t="s">
        <v>141</v>
      </c>
      <c r="AU593" s="149" t="s">
        <v>85</v>
      </c>
      <c r="AV593" s="12" t="s">
        <v>83</v>
      </c>
      <c r="AW593" s="12" t="s">
        <v>32</v>
      </c>
      <c r="AX593" s="12" t="s">
        <v>76</v>
      </c>
      <c r="AY593" s="149" t="s">
        <v>132</v>
      </c>
    </row>
    <row r="594" spans="2:65" s="13" customFormat="1">
      <c r="B594" s="154"/>
      <c r="D594" s="144" t="s">
        <v>141</v>
      </c>
      <c r="E594" s="155" t="s">
        <v>1</v>
      </c>
      <c r="F594" s="156" t="s">
        <v>1172</v>
      </c>
      <c r="H594" s="157">
        <v>255.905</v>
      </c>
      <c r="I594" s="158"/>
      <c r="L594" s="154"/>
      <c r="M594" s="159"/>
      <c r="T594" s="160"/>
      <c r="AT594" s="155" t="s">
        <v>141</v>
      </c>
      <c r="AU594" s="155" t="s">
        <v>85</v>
      </c>
      <c r="AV594" s="13" t="s">
        <v>85</v>
      </c>
      <c r="AW594" s="13" t="s">
        <v>32</v>
      </c>
      <c r="AX594" s="13" t="s">
        <v>76</v>
      </c>
      <c r="AY594" s="155" t="s">
        <v>132</v>
      </c>
    </row>
    <row r="595" spans="2:65" s="12" customFormat="1">
      <c r="B595" s="148"/>
      <c r="D595" s="144" t="s">
        <v>141</v>
      </c>
      <c r="E595" s="149" t="s">
        <v>1</v>
      </c>
      <c r="F595" s="150" t="s">
        <v>1173</v>
      </c>
      <c r="H595" s="149" t="s">
        <v>1</v>
      </c>
      <c r="I595" s="151"/>
      <c r="L595" s="148"/>
      <c r="M595" s="152"/>
      <c r="T595" s="153"/>
      <c r="AT595" s="149" t="s">
        <v>141</v>
      </c>
      <c r="AU595" s="149" t="s">
        <v>85</v>
      </c>
      <c r="AV595" s="12" t="s">
        <v>83</v>
      </c>
      <c r="AW595" s="12" t="s">
        <v>32</v>
      </c>
      <c r="AX595" s="12" t="s">
        <v>76</v>
      </c>
      <c r="AY595" s="149" t="s">
        <v>132</v>
      </c>
    </row>
    <row r="596" spans="2:65" s="13" customFormat="1" ht="20.399999999999999">
      <c r="B596" s="154"/>
      <c r="D596" s="144" t="s">
        <v>141</v>
      </c>
      <c r="E596" s="155" t="s">
        <v>1</v>
      </c>
      <c r="F596" s="156" t="s">
        <v>1174</v>
      </c>
      <c r="H596" s="157">
        <v>1260.9670000000001</v>
      </c>
      <c r="I596" s="158"/>
      <c r="L596" s="154"/>
      <c r="M596" s="159"/>
      <c r="T596" s="160"/>
      <c r="AT596" s="155" t="s">
        <v>141</v>
      </c>
      <c r="AU596" s="155" t="s">
        <v>85</v>
      </c>
      <c r="AV596" s="13" t="s">
        <v>85</v>
      </c>
      <c r="AW596" s="13" t="s">
        <v>32</v>
      </c>
      <c r="AX596" s="13" t="s">
        <v>76</v>
      </c>
      <c r="AY596" s="155" t="s">
        <v>132</v>
      </c>
    </row>
    <row r="597" spans="2:65" s="14" customFormat="1">
      <c r="B597" s="161"/>
      <c r="D597" s="144" t="s">
        <v>141</v>
      </c>
      <c r="E597" s="162" t="s">
        <v>1</v>
      </c>
      <c r="F597" s="163" t="s">
        <v>144</v>
      </c>
      <c r="H597" s="164">
        <v>1516.8720000000001</v>
      </c>
      <c r="I597" s="165"/>
      <c r="L597" s="161"/>
      <c r="M597" s="166"/>
      <c r="T597" s="167"/>
      <c r="AT597" s="162" t="s">
        <v>141</v>
      </c>
      <c r="AU597" s="162" t="s">
        <v>85</v>
      </c>
      <c r="AV597" s="14" t="s">
        <v>131</v>
      </c>
      <c r="AW597" s="14" t="s">
        <v>32</v>
      </c>
      <c r="AX597" s="14" t="s">
        <v>83</v>
      </c>
      <c r="AY597" s="162" t="s">
        <v>132</v>
      </c>
    </row>
    <row r="598" spans="2:65" s="1" customFormat="1" ht="24.15" customHeight="1">
      <c r="B598" s="31"/>
      <c r="C598" s="131" t="s">
        <v>643</v>
      </c>
      <c r="D598" s="131" t="s">
        <v>135</v>
      </c>
      <c r="E598" s="132" t="s">
        <v>250</v>
      </c>
      <c r="F598" s="133" t="s">
        <v>251</v>
      </c>
      <c r="G598" s="134" t="s">
        <v>191</v>
      </c>
      <c r="H598" s="135">
        <v>1516.8720000000001</v>
      </c>
      <c r="I598" s="136"/>
      <c r="J598" s="137">
        <f>ROUND(I598*H598,2)</f>
        <v>0</v>
      </c>
      <c r="K598" s="133" t="s">
        <v>151</v>
      </c>
      <c r="L598" s="31"/>
      <c r="M598" s="138" t="s">
        <v>1</v>
      </c>
      <c r="N598" s="139" t="s">
        <v>41</v>
      </c>
      <c r="P598" s="140">
        <f>O598*H598</f>
        <v>0</v>
      </c>
      <c r="Q598" s="140">
        <v>1.8380000000000001E-2</v>
      </c>
      <c r="R598" s="140">
        <f>Q598*H598</f>
        <v>27.880107360000004</v>
      </c>
      <c r="S598" s="140">
        <v>0</v>
      </c>
      <c r="T598" s="141">
        <f>S598*H598</f>
        <v>0</v>
      </c>
      <c r="AR598" s="142" t="s">
        <v>131</v>
      </c>
      <c r="AT598" s="142" t="s">
        <v>135</v>
      </c>
      <c r="AU598" s="142" t="s">
        <v>85</v>
      </c>
      <c r="AY598" s="16" t="s">
        <v>132</v>
      </c>
      <c r="BE598" s="143">
        <f>IF(N598="základní",J598,0)</f>
        <v>0</v>
      </c>
      <c r="BF598" s="143">
        <f>IF(N598="snížená",J598,0)</f>
        <v>0</v>
      </c>
      <c r="BG598" s="143">
        <f>IF(N598="zákl. přenesená",J598,0)</f>
        <v>0</v>
      </c>
      <c r="BH598" s="143">
        <f>IF(N598="sníž. přenesená",J598,0)</f>
        <v>0</v>
      </c>
      <c r="BI598" s="143">
        <f>IF(N598="nulová",J598,0)</f>
        <v>0</v>
      </c>
      <c r="BJ598" s="16" t="s">
        <v>83</v>
      </c>
      <c r="BK598" s="143">
        <f>ROUND(I598*H598,2)</f>
        <v>0</v>
      </c>
      <c r="BL598" s="16" t="s">
        <v>131</v>
      </c>
      <c r="BM598" s="142" t="s">
        <v>1175</v>
      </c>
    </row>
    <row r="599" spans="2:65" s="1" customFormat="1" ht="28.8">
      <c r="B599" s="31"/>
      <c r="D599" s="144" t="s">
        <v>140</v>
      </c>
      <c r="F599" s="145" t="s">
        <v>253</v>
      </c>
      <c r="I599" s="146"/>
      <c r="L599" s="31"/>
      <c r="M599" s="147"/>
      <c r="T599" s="55"/>
      <c r="AT599" s="16" t="s">
        <v>140</v>
      </c>
      <c r="AU599" s="16" t="s">
        <v>85</v>
      </c>
    </row>
    <row r="600" spans="2:65" s="12" customFormat="1" ht="20.399999999999999">
      <c r="B600" s="148"/>
      <c r="D600" s="144" t="s">
        <v>141</v>
      </c>
      <c r="E600" s="149" t="s">
        <v>1</v>
      </c>
      <c r="F600" s="150" t="s">
        <v>247</v>
      </c>
      <c r="H600" s="149" t="s">
        <v>1</v>
      </c>
      <c r="I600" s="151"/>
      <c r="L600" s="148"/>
      <c r="M600" s="152"/>
      <c r="T600" s="153"/>
      <c r="AT600" s="149" t="s">
        <v>141</v>
      </c>
      <c r="AU600" s="149" t="s">
        <v>85</v>
      </c>
      <c r="AV600" s="12" t="s">
        <v>83</v>
      </c>
      <c r="AW600" s="12" t="s">
        <v>32</v>
      </c>
      <c r="AX600" s="12" t="s">
        <v>76</v>
      </c>
      <c r="AY600" s="149" t="s">
        <v>132</v>
      </c>
    </row>
    <row r="601" spans="2:65" s="13" customFormat="1">
      <c r="B601" s="154"/>
      <c r="D601" s="144" t="s">
        <v>141</v>
      </c>
      <c r="E601" s="155" t="s">
        <v>1</v>
      </c>
      <c r="F601" s="156" t="s">
        <v>1172</v>
      </c>
      <c r="H601" s="157">
        <v>255.905</v>
      </c>
      <c r="I601" s="158"/>
      <c r="L601" s="154"/>
      <c r="M601" s="159"/>
      <c r="T601" s="160"/>
      <c r="AT601" s="155" t="s">
        <v>141</v>
      </c>
      <c r="AU601" s="155" t="s">
        <v>85</v>
      </c>
      <c r="AV601" s="13" t="s">
        <v>85</v>
      </c>
      <c r="AW601" s="13" t="s">
        <v>32</v>
      </c>
      <c r="AX601" s="13" t="s">
        <v>76</v>
      </c>
      <c r="AY601" s="155" t="s">
        <v>132</v>
      </c>
    </row>
    <row r="602" spans="2:65" s="12" customFormat="1">
      <c r="B602" s="148"/>
      <c r="D602" s="144" t="s">
        <v>141</v>
      </c>
      <c r="E602" s="149" t="s">
        <v>1</v>
      </c>
      <c r="F602" s="150" t="s">
        <v>1173</v>
      </c>
      <c r="H602" s="149" t="s">
        <v>1</v>
      </c>
      <c r="I602" s="151"/>
      <c r="L602" s="148"/>
      <c r="M602" s="152"/>
      <c r="T602" s="153"/>
      <c r="AT602" s="149" t="s">
        <v>141</v>
      </c>
      <c r="AU602" s="149" t="s">
        <v>85</v>
      </c>
      <c r="AV602" s="12" t="s">
        <v>83</v>
      </c>
      <c r="AW602" s="12" t="s">
        <v>32</v>
      </c>
      <c r="AX602" s="12" t="s">
        <v>76</v>
      </c>
      <c r="AY602" s="149" t="s">
        <v>132</v>
      </c>
    </row>
    <row r="603" spans="2:65" s="13" customFormat="1" ht="20.399999999999999">
      <c r="B603" s="154"/>
      <c r="D603" s="144" t="s">
        <v>141</v>
      </c>
      <c r="E603" s="155" t="s">
        <v>1</v>
      </c>
      <c r="F603" s="156" t="s">
        <v>1174</v>
      </c>
      <c r="H603" s="157">
        <v>1260.9670000000001</v>
      </c>
      <c r="I603" s="158"/>
      <c r="L603" s="154"/>
      <c r="M603" s="159"/>
      <c r="T603" s="160"/>
      <c r="AT603" s="155" t="s">
        <v>141</v>
      </c>
      <c r="AU603" s="155" t="s">
        <v>85</v>
      </c>
      <c r="AV603" s="13" t="s">
        <v>85</v>
      </c>
      <c r="AW603" s="13" t="s">
        <v>32</v>
      </c>
      <c r="AX603" s="13" t="s">
        <v>76</v>
      </c>
      <c r="AY603" s="155" t="s">
        <v>132</v>
      </c>
    </row>
    <row r="604" spans="2:65" s="14" customFormat="1">
      <c r="B604" s="161"/>
      <c r="D604" s="144" t="s">
        <v>141</v>
      </c>
      <c r="E604" s="162" t="s">
        <v>1</v>
      </c>
      <c r="F604" s="163" t="s">
        <v>144</v>
      </c>
      <c r="H604" s="164">
        <v>1516.8720000000001</v>
      </c>
      <c r="I604" s="165"/>
      <c r="L604" s="161"/>
      <c r="M604" s="166"/>
      <c r="T604" s="167"/>
      <c r="AT604" s="162" t="s">
        <v>141</v>
      </c>
      <c r="AU604" s="162" t="s">
        <v>85</v>
      </c>
      <c r="AV604" s="14" t="s">
        <v>131</v>
      </c>
      <c r="AW604" s="14" t="s">
        <v>32</v>
      </c>
      <c r="AX604" s="14" t="s">
        <v>83</v>
      </c>
      <c r="AY604" s="162" t="s">
        <v>132</v>
      </c>
    </row>
    <row r="605" spans="2:65" s="1" customFormat="1" ht="24.15" customHeight="1">
      <c r="B605" s="31"/>
      <c r="C605" s="131" t="s">
        <v>646</v>
      </c>
      <c r="D605" s="131" t="s">
        <v>135</v>
      </c>
      <c r="E605" s="132" t="s">
        <v>254</v>
      </c>
      <c r="F605" s="133" t="s">
        <v>255</v>
      </c>
      <c r="G605" s="134" t="s">
        <v>191</v>
      </c>
      <c r="H605" s="135">
        <v>1516.8720000000001</v>
      </c>
      <c r="I605" s="136"/>
      <c r="J605" s="137">
        <f>ROUND(I605*H605,2)</f>
        <v>0</v>
      </c>
      <c r="K605" s="133" t="s">
        <v>151</v>
      </c>
      <c r="L605" s="31"/>
      <c r="M605" s="138" t="s">
        <v>1</v>
      </c>
      <c r="N605" s="139" t="s">
        <v>41</v>
      </c>
      <c r="P605" s="140">
        <f>O605*H605</f>
        <v>0</v>
      </c>
      <c r="Q605" s="140">
        <v>7.9000000000000008E-3</v>
      </c>
      <c r="R605" s="140">
        <f>Q605*H605</f>
        <v>11.983288800000002</v>
      </c>
      <c r="S605" s="140">
        <v>0</v>
      </c>
      <c r="T605" s="141">
        <f>S605*H605</f>
        <v>0</v>
      </c>
      <c r="AR605" s="142" t="s">
        <v>131</v>
      </c>
      <c r="AT605" s="142" t="s">
        <v>135</v>
      </c>
      <c r="AU605" s="142" t="s">
        <v>85</v>
      </c>
      <c r="AY605" s="16" t="s">
        <v>132</v>
      </c>
      <c r="BE605" s="143">
        <f>IF(N605="základní",J605,0)</f>
        <v>0</v>
      </c>
      <c r="BF605" s="143">
        <f>IF(N605="snížená",J605,0)</f>
        <v>0</v>
      </c>
      <c r="BG605" s="143">
        <f>IF(N605="zákl. přenesená",J605,0)</f>
        <v>0</v>
      </c>
      <c r="BH605" s="143">
        <f>IF(N605="sníž. přenesená",J605,0)</f>
        <v>0</v>
      </c>
      <c r="BI605" s="143">
        <f>IF(N605="nulová",J605,0)</f>
        <v>0</v>
      </c>
      <c r="BJ605" s="16" t="s">
        <v>83</v>
      </c>
      <c r="BK605" s="143">
        <f>ROUND(I605*H605,2)</f>
        <v>0</v>
      </c>
      <c r="BL605" s="16" t="s">
        <v>131</v>
      </c>
      <c r="BM605" s="142" t="s">
        <v>1176</v>
      </c>
    </row>
    <row r="606" spans="2:65" s="1" customFormat="1" ht="28.8">
      <c r="B606" s="31"/>
      <c r="D606" s="144" t="s">
        <v>140</v>
      </c>
      <c r="F606" s="145" t="s">
        <v>257</v>
      </c>
      <c r="I606" s="146"/>
      <c r="L606" s="31"/>
      <c r="M606" s="147"/>
      <c r="T606" s="55"/>
      <c r="AT606" s="16" t="s">
        <v>140</v>
      </c>
      <c r="AU606" s="16" t="s">
        <v>85</v>
      </c>
    </row>
    <row r="607" spans="2:65" s="12" customFormat="1">
      <c r="B607" s="148"/>
      <c r="D607" s="144" t="s">
        <v>141</v>
      </c>
      <c r="E607" s="149" t="s">
        <v>1</v>
      </c>
      <c r="F607" s="150" t="s">
        <v>258</v>
      </c>
      <c r="H607" s="149" t="s">
        <v>1</v>
      </c>
      <c r="I607" s="151"/>
      <c r="L607" s="148"/>
      <c r="M607" s="152"/>
      <c r="T607" s="153"/>
      <c r="AT607" s="149" t="s">
        <v>141</v>
      </c>
      <c r="AU607" s="149" t="s">
        <v>85</v>
      </c>
      <c r="AV607" s="12" t="s">
        <v>83</v>
      </c>
      <c r="AW607" s="12" t="s">
        <v>32</v>
      </c>
      <c r="AX607" s="12" t="s">
        <v>76</v>
      </c>
      <c r="AY607" s="149" t="s">
        <v>132</v>
      </c>
    </row>
    <row r="608" spans="2:65" s="12" customFormat="1" ht="20.399999999999999">
      <c r="B608" s="148"/>
      <c r="D608" s="144" t="s">
        <v>141</v>
      </c>
      <c r="E608" s="149" t="s">
        <v>1</v>
      </c>
      <c r="F608" s="150" t="s">
        <v>247</v>
      </c>
      <c r="H608" s="149" t="s">
        <v>1</v>
      </c>
      <c r="I608" s="151"/>
      <c r="L608" s="148"/>
      <c r="M608" s="152"/>
      <c r="T608" s="153"/>
      <c r="AT608" s="149" t="s">
        <v>141</v>
      </c>
      <c r="AU608" s="149" t="s">
        <v>85</v>
      </c>
      <c r="AV608" s="12" t="s">
        <v>83</v>
      </c>
      <c r="AW608" s="12" t="s">
        <v>32</v>
      </c>
      <c r="AX608" s="12" t="s">
        <v>76</v>
      </c>
      <c r="AY608" s="149" t="s">
        <v>132</v>
      </c>
    </row>
    <row r="609" spans="2:65" s="13" customFormat="1">
      <c r="B609" s="154"/>
      <c r="D609" s="144" t="s">
        <v>141</v>
      </c>
      <c r="E609" s="155" t="s">
        <v>1</v>
      </c>
      <c r="F609" s="156" t="s">
        <v>1172</v>
      </c>
      <c r="H609" s="157">
        <v>255.905</v>
      </c>
      <c r="I609" s="158"/>
      <c r="L609" s="154"/>
      <c r="M609" s="159"/>
      <c r="T609" s="160"/>
      <c r="AT609" s="155" t="s">
        <v>141</v>
      </c>
      <c r="AU609" s="155" t="s">
        <v>85</v>
      </c>
      <c r="AV609" s="13" t="s">
        <v>85</v>
      </c>
      <c r="AW609" s="13" t="s">
        <v>32</v>
      </c>
      <c r="AX609" s="13" t="s">
        <v>76</v>
      </c>
      <c r="AY609" s="155" t="s">
        <v>132</v>
      </c>
    </row>
    <row r="610" spans="2:65" s="12" customFormat="1">
      <c r="B610" s="148"/>
      <c r="D610" s="144" t="s">
        <v>141</v>
      </c>
      <c r="E610" s="149" t="s">
        <v>1</v>
      </c>
      <c r="F610" s="150" t="s">
        <v>1173</v>
      </c>
      <c r="H610" s="149" t="s">
        <v>1</v>
      </c>
      <c r="I610" s="151"/>
      <c r="L610" s="148"/>
      <c r="M610" s="152"/>
      <c r="T610" s="153"/>
      <c r="AT610" s="149" t="s">
        <v>141</v>
      </c>
      <c r="AU610" s="149" t="s">
        <v>85</v>
      </c>
      <c r="AV610" s="12" t="s">
        <v>83</v>
      </c>
      <c r="AW610" s="12" t="s">
        <v>32</v>
      </c>
      <c r="AX610" s="12" t="s">
        <v>76</v>
      </c>
      <c r="AY610" s="149" t="s">
        <v>132</v>
      </c>
    </row>
    <row r="611" spans="2:65" s="13" customFormat="1" ht="20.399999999999999">
      <c r="B611" s="154"/>
      <c r="D611" s="144" t="s">
        <v>141</v>
      </c>
      <c r="E611" s="155" t="s">
        <v>1</v>
      </c>
      <c r="F611" s="156" t="s">
        <v>1174</v>
      </c>
      <c r="H611" s="157">
        <v>1260.9670000000001</v>
      </c>
      <c r="I611" s="158"/>
      <c r="L611" s="154"/>
      <c r="M611" s="159"/>
      <c r="T611" s="160"/>
      <c r="AT611" s="155" t="s">
        <v>141</v>
      </c>
      <c r="AU611" s="155" t="s">
        <v>85</v>
      </c>
      <c r="AV611" s="13" t="s">
        <v>85</v>
      </c>
      <c r="AW611" s="13" t="s">
        <v>32</v>
      </c>
      <c r="AX611" s="13" t="s">
        <v>76</v>
      </c>
      <c r="AY611" s="155" t="s">
        <v>132</v>
      </c>
    </row>
    <row r="612" spans="2:65" s="14" customFormat="1">
      <c r="B612" s="161"/>
      <c r="D612" s="144" t="s">
        <v>141</v>
      </c>
      <c r="E612" s="162" t="s">
        <v>1</v>
      </c>
      <c r="F612" s="163" t="s">
        <v>144</v>
      </c>
      <c r="H612" s="164">
        <v>1516.8720000000001</v>
      </c>
      <c r="I612" s="165"/>
      <c r="L612" s="161"/>
      <c r="M612" s="166"/>
      <c r="T612" s="167"/>
      <c r="AT612" s="162" t="s">
        <v>141</v>
      </c>
      <c r="AU612" s="162" t="s">
        <v>85</v>
      </c>
      <c r="AV612" s="14" t="s">
        <v>131</v>
      </c>
      <c r="AW612" s="14" t="s">
        <v>32</v>
      </c>
      <c r="AX612" s="14" t="s">
        <v>83</v>
      </c>
      <c r="AY612" s="162" t="s">
        <v>132</v>
      </c>
    </row>
    <row r="613" spans="2:65" s="1" customFormat="1" ht="24.15" customHeight="1">
      <c r="B613" s="31"/>
      <c r="C613" s="131" t="s">
        <v>649</v>
      </c>
      <c r="D613" s="131" t="s">
        <v>135</v>
      </c>
      <c r="E613" s="132" t="s">
        <v>1177</v>
      </c>
      <c r="F613" s="133" t="s">
        <v>1178</v>
      </c>
      <c r="G613" s="134" t="s">
        <v>191</v>
      </c>
      <c r="H613" s="135">
        <v>30</v>
      </c>
      <c r="I613" s="136"/>
      <c r="J613" s="137">
        <f>ROUND(I613*H613,2)</f>
        <v>0</v>
      </c>
      <c r="K613" s="133" t="s">
        <v>151</v>
      </c>
      <c r="L613" s="31"/>
      <c r="M613" s="138" t="s">
        <v>1</v>
      </c>
      <c r="N613" s="139" t="s">
        <v>41</v>
      </c>
      <c r="P613" s="140">
        <f>O613*H613</f>
        <v>0</v>
      </c>
      <c r="Q613" s="140">
        <v>2.0930000000000001E-2</v>
      </c>
      <c r="R613" s="140">
        <f>Q613*H613</f>
        <v>0.62790000000000001</v>
      </c>
      <c r="S613" s="140">
        <v>0.02</v>
      </c>
      <c r="T613" s="141">
        <f>S613*H613</f>
        <v>0.6</v>
      </c>
      <c r="AR613" s="142" t="s">
        <v>131</v>
      </c>
      <c r="AT613" s="142" t="s">
        <v>135</v>
      </c>
      <c r="AU613" s="142" t="s">
        <v>85</v>
      </c>
      <c r="AY613" s="16" t="s">
        <v>132</v>
      </c>
      <c r="BE613" s="143">
        <f>IF(N613="základní",J613,0)</f>
        <v>0</v>
      </c>
      <c r="BF613" s="143">
        <f>IF(N613="snížená",J613,0)</f>
        <v>0</v>
      </c>
      <c r="BG613" s="143">
        <f>IF(N613="zákl. přenesená",J613,0)</f>
        <v>0</v>
      </c>
      <c r="BH613" s="143">
        <f>IF(N613="sníž. přenesená",J613,0)</f>
        <v>0</v>
      </c>
      <c r="BI613" s="143">
        <f>IF(N613="nulová",J613,0)</f>
        <v>0</v>
      </c>
      <c r="BJ613" s="16" t="s">
        <v>83</v>
      </c>
      <c r="BK613" s="143">
        <f>ROUND(I613*H613,2)</f>
        <v>0</v>
      </c>
      <c r="BL613" s="16" t="s">
        <v>131</v>
      </c>
      <c r="BM613" s="142" t="s">
        <v>1179</v>
      </c>
    </row>
    <row r="614" spans="2:65" s="1" customFormat="1" ht="28.8">
      <c r="B614" s="31"/>
      <c r="D614" s="144" t="s">
        <v>140</v>
      </c>
      <c r="F614" s="145" t="s">
        <v>1180</v>
      </c>
      <c r="I614" s="146"/>
      <c r="L614" s="31"/>
      <c r="M614" s="147"/>
      <c r="T614" s="55"/>
      <c r="AT614" s="16" t="s">
        <v>140</v>
      </c>
      <c r="AU614" s="16" t="s">
        <v>85</v>
      </c>
    </row>
    <row r="615" spans="2:65" s="12" customFormat="1">
      <c r="B615" s="148"/>
      <c r="D615" s="144" t="s">
        <v>141</v>
      </c>
      <c r="E615" s="149" t="s">
        <v>1</v>
      </c>
      <c r="F615" s="150" t="s">
        <v>1181</v>
      </c>
      <c r="H615" s="149" t="s">
        <v>1</v>
      </c>
      <c r="I615" s="151"/>
      <c r="L615" s="148"/>
      <c r="M615" s="152"/>
      <c r="T615" s="153"/>
      <c r="AT615" s="149" t="s">
        <v>141</v>
      </c>
      <c r="AU615" s="149" t="s">
        <v>85</v>
      </c>
      <c r="AV615" s="12" t="s">
        <v>83</v>
      </c>
      <c r="AW615" s="12" t="s">
        <v>32</v>
      </c>
      <c r="AX615" s="12" t="s">
        <v>76</v>
      </c>
      <c r="AY615" s="149" t="s">
        <v>132</v>
      </c>
    </row>
    <row r="616" spans="2:65" s="13" customFormat="1">
      <c r="B616" s="154"/>
      <c r="D616" s="144" t="s">
        <v>141</v>
      </c>
      <c r="E616" s="155" t="s">
        <v>1</v>
      </c>
      <c r="F616" s="156" t="s">
        <v>319</v>
      </c>
      <c r="H616" s="157">
        <v>30</v>
      </c>
      <c r="I616" s="158"/>
      <c r="L616" s="154"/>
      <c r="M616" s="159"/>
      <c r="T616" s="160"/>
      <c r="AT616" s="155" t="s">
        <v>141</v>
      </c>
      <c r="AU616" s="155" t="s">
        <v>85</v>
      </c>
      <c r="AV616" s="13" t="s">
        <v>85</v>
      </c>
      <c r="AW616" s="13" t="s">
        <v>32</v>
      </c>
      <c r="AX616" s="13" t="s">
        <v>76</v>
      </c>
      <c r="AY616" s="155" t="s">
        <v>132</v>
      </c>
    </row>
    <row r="617" spans="2:65" s="14" customFormat="1">
      <c r="B617" s="161"/>
      <c r="D617" s="144" t="s">
        <v>141</v>
      </c>
      <c r="E617" s="162" t="s">
        <v>1</v>
      </c>
      <c r="F617" s="163" t="s">
        <v>144</v>
      </c>
      <c r="H617" s="164">
        <v>30</v>
      </c>
      <c r="I617" s="165"/>
      <c r="L617" s="161"/>
      <c r="M617" s="166"/>
      <c r="T617" s="167"/>
      <c r="AT617" s="162" t="s">
        <v>141</v>
      </c>
      <c r="AU617" s="162" t="s">
        <v>85</v>
      </c>
      <c r="AV617" s="14" t="s">
        <v>131</v>
      </c>
      <c r="AW617" s="14" t="s">
        <v>32</v>
      </c>
      <c r="AX617" s="14" t="s">
        <v>83</v>
      </c>
      <c r="AY617" s="162" t="s">
        <v>132</v>
      </c>
    </row>
    <row r="618" spans="2:65" s="1" customFormat="1" ht="33" customHeight="1">
      <c r="B618" s="31"/>
      <c r="C618" s="131" t="s">
        <v>652</v>
      </c>
      <c r="D618" s="131" t="s">
        <v>135</v>
      </c>
      <c r="E618" s="132" t="s">
        <v>266</v>
      </c>
      <c r="F618" s="133" t="s">
        <v>267</v>
      </c>
      <c r="G618" s="134" t="s">
        <v>191</v>
      </c>
      <c r="H618" s="135">
        <v>427.04899999999998</v>
      </c>
      <c r="I618" s="136"/>
      <c r="J618" s="137">
        <f>ROUND(I618*H618,2)</f>
        <v>0</v>
      </c>
      <c r="K618" s="133" t="s">
        <v>268</v>
      </c>
      <c r="L618" s="31"/>
      <c r="M618" s="138" t="s">
        <v>1</v>
      </c>
      <c r="N618" s="139" t="s">
        <v>41</v>
      </c>
      <c r="P618" s="140">
        <f>O618*H618</f>
        <v>0</v>
      </c>
      <c r="Q618" s="140">
        <v>1.3999999999999999E-4</v>
      </c>
      <c r="R618" s="140">
        <f>Q618*H618</f>
        <v>5.978685999999999E-2</v>
      </c>
      <c r="S618" s="140">
        <v>0</v>
      </c>
      <c r="T618" s="141">
        <f>S618*H618</f>
        <v>0</v>
      </c>
      <c r="AR618" s="142" t="s">
        <v>131</v>
      </c>
      <c r="AT618" s="142" t="s">
        <v>135</v>
      </c>
      <c r="AU618" s="142" t="s">
        <v>85</v>
      </c>
      <c r="AY618" s="16" t="s">
        <v>132</v>
      </c>
      <c r="BE618" s="143">
        <f>IF(N618="základní",J618,0)</f>
        <v>0</v>
      </c>
      <c r="BF618" s="143">
        <f>IF(N618="snížená",J618,0)</f>
        <v>0</v>
      </c>
      <c r="BG618" s="143">
        <f>IF(N618="zákl. přenesená",J618,0)</f>
        <v>0</v>
      </c>
      <c r="BH618" s="143">
        <f>IF(N618="sníž. přenesená",J618,0)</f>
        <v>0</v>
      </c>
      <c r="BI618" s="143">
        <f>IF(N618="nulová",J618,0)</f>
        <v>0</v>
      </c>
      <c r="BJ618" s="16" t="s">
        <v>83</v>
      </c>
      <c r="BK618" s="143">
        <f>ROUND(I618*H618,2)</f>
        <v>0</v>
      </c>
      <c r="BL618" s="16" t="s">
        <v>131</v>
      </c>
      <c r="BM618" s="142" t="s">
        <v>1182</v>
      </c>
    </row>
    <row r="619" spans="2:65" s="1" customFormat="1" ht="19.2">
      <c r="B619" s="31"/>
      <c r="D619" s="144" t="s">
        <v>140</v>
      </c>
      <c r="F619" s="145" t="s">
        <v>267</v>
      </c>
      <c r="I619" s="146"/>
      <c r="L619" s="31"/>
      <c r="M619" s="147"/>
      <c r="T619" s="55"/>
      <c r="AT619" s="16" t="s">
        <v>140</v>
      </c>
      <c r="AU619" s="16" t="s">
        <v>85</v>
      </c>
    </row>
    <row r="620" spans="2:65" s="12" customFormat="1">
      <c r="B620" s="148"/>
      <c r="D620" s="144" t="s">
        <v>141</v>
      </c>
      <c r="E620" s="149" t="s">
        <v>1</v>
      </c>
      <c r="F620" s="150" t="s">
        <v>277</v>
      </c>
      <c r="H620" s="149" t="s">
        <v>1</v>
      </c>
      <c r="I620" s="151"/>
      <c r="L620" s="148"/>
      <c r="M620" s="152"/>
      <c r="T620" s="153"/>
      <c r="AT620" s="149" t="s">
        <v>141</v>
      </c>
      <c r="AU620" s="149" t="s">
        <v>85</v>
      </c>
      <c r="AV620" s="12" t="s">
        <v>83</v>
      </c>
      <c r="AW620" s="12" t="s">
        <v>32</v>
      </c>
      <c r="AX620" s="12" t="s">
        <v>76</v>
      </c>
      <c r="AY620" s="149" t="s">
        <v>132</v>
      </c>
    </row>
    <row r="621" spans="2:65" s="13" customFormat="1">
      <c r="B621" s="154"/>
      <c r="D621" s="144" t="s">
        <v>141</v>
      </c>
      <c r="E621" s="155" t="s">
        <v>1</v>
      </c>
      <c r="F621" s="156" t="s">
        <v>278</v>
      </c>
      <c r="H621" s="157">
        <v>170.886</v>
      </c>
      <c r="I621" s="158"/>
      <c r="L621" s="154"/>
      <c r="M621" s="159"/>
      <c r="T621" s="160"/>
      <c r="AT621" s="155" t="s">
        <v>141</v>
      </c>
      <c r="AU621" s="155" t="s">
        <v>85</v>
      </c>
      <c r="AV621" s="13" t="s">
        <v>85</v>
      </c>
      <c r="AW621" s="13" t="s">
        <v>32</v>
      </c>
      <c r="AX621" s="13" t="s">
        <v>76</v>
      </c>
      <c r="AY621" s="155" t="s">
        <v>132</v>
      </c>
    </row>
    <row r="622" spans="2:65" s="12" customFormat="1">
      <c r="B622" s="148"/>
      <c r="D622" s="144" t="s">
        <v>141</v>
      </c>
      <c r="E622" s="149" t="s">
        <v>1</v>
      </c>
      <c r="F622" s="150" t="s">
        <v>270</v>
      </c>
      <c r="H622" s="149" t="s">
        <v>1</v>
      </c>
      <c r="I622" s="151"/>
      <c r="L622" s="148"/>
      <c r="M622" s="152"/>
      <c r="T622" s="153"/>
      <c r="AT622" s="149" t="s">
        <v>141</v>
      </c>
      <c r="AU622" s="149" t="s">
        <v>85</v>
      </c>
      <c r="AV622" s="12" t="s">
        <v>83</v>
      </c>
      <c r="AW622" s="12" t="s">
        <v>32</v>
      </c>
      <c r="AX622" s="12" t="s">
        <v>76</v>
      </c>
      <c r="AY622" s="149" t="s">
        <v>132</v>
      </c>
    </row>
    <row r="623" spans="2:65" s="13" customFormat="1">
      <c r="B623" s="154"/>
      <c r="D623" s="144" t="s">
        <v>141</v>
      </c>
      <c r="E623" s="155" t="s">
        <v>1</v>
      </c>
      <c r="F623" s="156" t="s">
        <v>1183</v>
      </c>
      <c r="H623" s="157">
        <v>256.16300000000001</v>
      </c>
      <c r="I623" s="158"/>
      <c r="L623" s="154"/>
      <c r="M623" s="159"/>
      <c r="T623" s="160"/>
      <c r="AT623" s="155" t="s">
        <v>141</v>
      </c>
      <c r="AU623" s="155" t="s">
        <v>85</v>
      </c>
      <c r="AV623" s="13" t="s">
        <v>85</v>
      </c>
      <c r="AW623" s="13" t="s">
        <v>32</v>
      </c>
      <c r="AX623" s="13" t="s">
        <v>76</v>
      </c>
      <c r="AY623" s="155" t="s">
        <v>132</v>
      </c>
    </row>
    <row r="624" spans="2:65" s="14" customFormat="1">
      <c r="B624" s="161"/>
      <c r="D624" s="144" t="s">
        <v>141</v>
      </c>
      <c r="E624" s="162" t="s">
        <v>1</v>
      </c>
      <c r="F624" s="163" t="s">
        <v>144</v>
      </c>
      <c r="H624" s="164">
        <v>427.04899999999998</v>
      </c>
      <c r="I624" s="165"/>
      <c r="L624" s="161"/>
      <c r="M624" s="166"/>
      <c r="T624" s="167"/>
      <c r="AT624" s="162" t="s">
        <v>141</v>
      </c>
      <c r="AU624" s="162" t="s">
        <v>85</v>
      </c>
      <c r="AV624" s="14" t="s">
        <v>131</v>
      </c>
      <c r="AW624" s="14" t="s">
        <v>32</v>
      </c>
      <c r="AX624" s="14" t="s">
        <v>83</v>
      </c>
      <c r="AY624" s="162" t="s">
        <v>132</v>
      </c>
    </row>
    <row r="625" spans="2:65" s="1" customFormat="1" ht="44.25" customHeight="1">
      <c r="B625" s="31"/>
      <c r="C625" s="131" t="s">
        <v>655</v>
      </c>
      <c r="D625" s="131" t="s">
        <v>135</v>
      </c>
      <c r="E625" s="132" t="s">
        <v>291</v>
      </c>
      <c r="F625" s="133" t="s">
        <v>292</v>
      </c>
      <c r="G625" s="134" t="s">
        <v>191</v>
      </c>
      <c r="H625" s="135">
        <v>512.32600000000002</v>
      </c>
      <c r="I625" s="136"/>
      <c r="J625" s="137">
        <f>ROUND(I625*H625,2)</f>
        <v>0</v>
      </c>
      <c r="K625" s="133" t="s">
        <v>151</v>
      </c>
      <c r="L625" s="31"/>
      <c r="M625" s="138" t="s">
        <v>1</v>
      </c>
      <c r="N625" s="139" t="s">
        <v>41</v>
      </c>
      <c r="P625" s="140">
        <f>O625*H625</f>
        <v>0</v>
      </c>
      <c r="Q625" s="140">
        <v>1.1520000000000002E-2</v>
      </c>
      <c r="R625" s="140">
        <f>Q625*H625</f>
        <v>5.9019955200000016</v>
      </c>
      <c r="S625" s="140">
        <v>0</v>
      </c>
      <c r="T625" s="141">
        <f>S625*H625</f>
        <v>0</v>
      </c>
      <c r="AR625" s="142" t="s">
        <v>131</v>
      </c>
      <c r="AT625" s="142" t="s">
        <v>135</v>
      </c>
      <c r="AU625" s="142" t="s">
        <v>85</v>
      </c>
      <c r="AY625" s="16" t="s">
        <v>132</v>
      </c>
      <c r="BE625" s="143">
        <f>IF(N625="základní",J625,0)</f>
        <v>0</v>
      </c>
      <c r="BF625" s="143">
        <f>IF(N625="snížená",J625,0)</f>
        <v>0</v>
      </c>
      <c r="BG625" s="143">
        <f>IF(N625="zákl. přenesená",J625,0)</f>
        <v>0</v>
      </c>
      <c r="BH625" s="143">
        <f>IF(N625="sníž. přenesená",J625,0)</f>
        <v>0</v>
      </c>
      <c r="BI625" s="143">
        <f>IF(N625="nulová",J625,0)</f>
        <v>0</v>
      </c>
      <c r="BJ625" s="16" t="s">
        <v>83</v>
      </c>
      <c r="BK625" s="143">
        <f>ROUND(I625*H625,2)</f>
        <v>0</v>
      </c>
      <c r="BL625" s="16" t="s">
        <v>131</v>
      </c>
      <c r="BM625" s="142" t="s">
        <v>1184</v>
      </c>
    </row>
    <row r="626" spans="2:65" s="1" customFormat="1" ht="57.6">
      <c r="B626" s="31"/>
      <c r="D626" s="144" t="s">
        <v>140</v>
      </c>
      <c r="F626" s="145" t="s">
        <v>294</v>
      </c>
      <c r="I626" s="146"/>
      <c r="L626" s="31"/>
      <c r="M626" s="147"/>
      <c r="T626" s="55"/>
      <c r="AT626" s="16" t="s">
        <v>140</v>
      </c>
      <c r="AU626" s="16" t="s">
        <v>85</v>
      </c>
    </row>
    <row r="627" spans="2:65" s="12" customFormat="1">
      <c r="B627" s="148"/>
      <c r="D627" s="144" t="s">
        <v>141</v>
      </c>
      <c r="E627" s="149" t="s">
        <v>1</v>
      </c>
      <c r="F627" s="150" t="s">
        <v>276</v>
      </c>
      <c r="H627" s="149" t="s">
        <v>1</v>
      </c>
      <c r="I627" s="151"/>
      <c r="L627" s="148"/>
      <c r="M627" s="152"/>
      <c r="T627" s="153"/>
      <c r="AT627" s="149" t="s">
        <v>141</v>
      </c>
      <c r="AU627" s="149" t="s">
        <v>85</v>
      </c>
      <c r="AV627" s="12" t="s">
        <v>83</v>
      </c>
      <c r="AW627" s="12" t="s">
        <v>32</v>
      </c>
      <c r="AX627" s="12" t="s">
        <v>76</v>
      </c>
      <c r="AY627" s="149" t="s">
        <v>132</v>
      </c>
    </row>
    <row r="628" spans="2:65" s="12" customFormat="1">
      <c r="B628" s="148"/>
      <c r="D628" s="144" t="s">
        <v>141</v>
      </c>
      <c r="E628" s="149" t="s">
        <v>1</v>
      </c>
      <c r="F628" s="150" t="s">
        <v>1185</v>
      </c>
      <c r="H628" s="149" t="s">
        <v>1</v>
      </c>
      <c r="I628" s="151"/>
      <c r="L628" s="148"/>
      <c r="M628" s="152"/>
      <c r="T628" s="153"/>
      <c r="AT628" s="149" t="s">
        <v>141</v>
      </c>
      <c r="AU628" s="149" t="s">
        <v>85</v>
      </c>
      <c r="AV628" s="12" t="s">
        <v>83</v>
      </c>
      <c r="AW628" s="12" t="s">
        <v>32</v>
      </c>
      <c r="AX628" s="12" t="s">
        <v>76</v>
      </c>
      <c r="AY628" s="149" t="s">
        <v>132</v>
      </c>
    </row>
    <row r="629" spans="2:65" s="13" customFormat="1">
      <c r="B629" s="154"/>
      <c r="D629" s="144" t="s">
        <v>141</v>
      </c>
      <c r="E629" s="155" t="s">
        <v>1</v>
      </c>
      <c r="F629" s="156" t="s">
        <v>1186</v>
      </c>
      <c r="H629" s="157">
        <v>512.32600000000002</v>
      </c>
      <c r="I629" s="158"/>
      <c r="L629" s="154"/>
      <c r="M629" s="159"/>
      <c r="T629" s="160"/>
      <c r="AT629" s="155" t="s">
        <v>141</v>
      </c>
      <c r="AU629" s="155" t="s">
        <v>85</v>
      </c>
      <c r="AV629" s="13" t="s">
        <v>85</v>
      </c>
      <c r="AW629" s="13" t="s">
        <v>32</v>
      </c>
      <c r="AX629" s="13" t="s">
        <v>76</v>
      </c>
      <c r="AY629" s="155" t="s">
        <v>132</v>
      </c>
    </row>
    <row r="630" spans="2:65" s="14" customFormat="1">
      <c r="B630" s="161"/>
      <c r="D630" s="144" t="s">
        <v>141</v>
      </c>
      <c r="E630" s="162" t="s">
        <v>1</v>
      </c>
      <c r="F630" s="163" t="s">
        <v>144</v>
      </c>
      <c r="H630" s="164">
        <v>512.32600000000002</v>
      </c>
      <c r="I630" s="165"/>
      <c r="L630" s="161"/>
      <c r="M630" s="166"/>
      <c r="T630" s="167"/>
      <c r="AT630" s="162" t="s">
        <v>141</v>
      </c>
      <c r="AU630" s="162" t="s">
        <v>85</v>
      </c>
      <c r="AV630" s="14" t="s">
        <v>131</v>
      </c>
      <c r="AW630" s="14" t="s">
        <v>32</v>
      </c>
      <c r="AX630" s="14" t="s">
        <v>83</v>
      </c>
      <c r="AY630" s="162" t="s">
        <v>132</v>
      </c>
    </row>
    <row r="631" spans="2:65" s="1" customFormat="1" ht="24.15" customHeight="1">
      <c r="B631" s="31"/>
      <c r="C631" s="168" t="s">
        <v>662</v>
      </c>
      <c r="D631" s="168" t="s">
        <v>236</v>
      </c>
      <c r="E631" s="169" t="s">
        <v>1187</v>
      </c>
      <c r="F631" s="170" t="s">
        <v>1188</v>
      </c>
      <c r="G631" s="171" t="s">
        <v>191</v>
      </c>
      <c r="H631" s="172">
        <v>537.94200000000001</v>
      </c>
      <c r="I631" s="173"/>
      <c r="J631" s="174">
        <f>ROUND(I631*H631,2)</f>
        <v>0</v>
      </c>
      <c r="K631" s="170" t="s">
        <v>151</v>
      </c>
      <c r="L631" s="175"/>
      <c r="M631" s="176" t="s">
        <v>1</v>
      </c>
      <c r="N631" s="177" t="s">
        <v>41</v>
      </c>
      <c r="P631" s="140">
        <f>O631*H631</f>
        <v>0</v>
      </c>
      <c r="Q631" s="140">
        <v>1.55E-2</v>
      </c>
      <c r="R631" s="140">
        <f>Q631*H631</f>
        <v>8.338101</v>
      </c>
      <c r="S631" s="140">
        <v>0</v>
      </c>
      <c r="T631" s="141">
        <f>S631*H631</f>
        <v>0</v>
      </c>
      <c r="AR631" s="142" t="s">
        <v>188</v>
      </c>
      <c r="AT631" s="142" t="s">
        <v>236</v>
      </c>
      <c r="AU631" s="142" t="s">
        <v>85</v>
      </c>
      <c r="AY631" s="16" t="s">
        <v>132</v>
      </c>
      <c r="BE631" s="143">
        <f>IF(N631="základní",J631,0)</f>
        <v>0</v>
      </c>
      <c r="BF631" s="143">
        <f>IF(N631="snížená",J631,0)</f>
        <v>0</v>
      </c>
      <c r="BG631" s="143">
        <f>IF(N631="zákl. přenesená",J631,0)</f>
        <v>0</v>
      </c>
      <c r="BH631" s="143">
        <f>IF(N631="sníž. přenesená",J631,0)</f>
        <v>0</v>
      </c>
      <c r="BI631" s="143">
        <f>IF(N631="nulová",J631,0)</f>
        <v>0</v>
      </c>
      <c r="BJ631" s="16" t="s">
        <v>83</v>
      </c>
      <c r="BK631" s="143">
        <f>ROUND(I631*H631,2)</f>
        <v>0</v>
      </c>
      <c r="BL631" s="16" t="s">
        <v>131</v>
      </c>
      <c r="BM631" s="142" t="s">
        <v>1189</v>
      </c>
    </row>
    <row r="632" spans="2:65" s="1" customFormat="1" ht="19.2">
      <c r="B632" s="31"/>
      <c r="D632" s="144" t="s">
        <v>140</v>
      </c>
      <c r="F632" s="145" t="s">
        <v>1188</v>
      </c>
      <c r="I632" s="146"/>
      <c r="L632" s="31"/>
      <c r="M632" s="147"/>
      <c r="T632" s="55"/>
      <c r="AT632" s="16" t="s">
        <v>140</v>
      </c>
      <c r="AU632" s="16" t="s">
        <v>85</v>
      </c>
    </row>
    <row r="633" spans="2:65" s="13" customFormat="1">
      <c r="B633" s="154"/>
      <c r="D633" s="144" t="s">
        <v>141</v>
      </c>
      <c r="F633" s="156" t="s">
        <v>1190</v>
      </c>
      <c r="H633" s="157">
        <v>537.94200000000001</v>
      </c>
      <c r="I633" s="158"/>
      <c r="L633" s="154"/>
      <c r="M633" s="159"/>
      <c r="T633" s="160"/>
      <c r="AT633" s="155" t="s">
        <v>141</v>
      </c>
      <c r="AU633" s="155" t="s">
        <v>85</v>
      </c>
      <c r="AV633" s="13" t="s">
        <v>85</v>
      </c>
      <c r="AW633" s="13" t="s">
        <v>4</v>
      </c>
      <c r="AX633" s="13" t="s">
        <v>83</v>
      </c>
      <c r="AY633" s="155" t="s">
        <v>132</v>
      </c>
    </row>
    <row r="634" spans="2:65" s="1" customFormat="1" ht="44.25" customHeight="1">
      <c r="B634" s="31"/>
      <c r="C634" s="131" t="s">
        <v>674</v>
      </c>
      <c r="D634" s="131" t="s">
        <v>135</v>
      </c>
      <c r="E634" s="132" t="s">
        <v>291</v>
      </c>
      <c r="F634" s="133" t="s">
        <v>292</v>
      </c>
      <c r="G634" s="134" t="s">
        <v>191</v>
      </c>
      <c r="H634" s="135">
        <v>929.99</v>
      </c>
      <c r="I634" s="136"/>
      <c r="J634" s="137">
        <f>ROUND(I634*H634,2)</f>
        <v>0</v>
      </c>
      <c r="K634" s="133" t="s">
        <v>151</v>
      </c>
      <c r="L634" s="31"/>
      <c r="M634" s="138" t="s">
        <v>1</v>
      </c>
      <c r="N634" s="139" t="s">
        <v>41</v>
      </c>
      <c r="P634" s="140">
        <f>O634*H634</f>
        <v>0</v>
      </c>
      <c r="Q634" s="140">
        <v>1.1520000000000002E-2</v>
      </c>
      <c r="R634" s="140">
        <f>Q634*H634</f>
        <v>10.713484800000002</v>
      </c>
      <c r="S634" s="140">
        <v>0</v>
      </c>
      <c r="T634" s="141">
        <f>S634*H634</f>
        <v>0</v>
      </c>
      <c r="AR634" s="142" t="s">
        <v>131</v>
      </c>
      <c r="AT634" s="142" t="s">
        <v>135</v>
      </c>
      <c r="AU634" s="142" t="s">
        <v>85</v>
      </c>
      <c r="AY634" s="16" t="s">
        <v>132</v>
      </c>
      <c r="BE634" s="143">
        <f>IF(N634="základní",J634,0)</f>
        <v>0</v>
      </c>
      <c r="BF634" s="143">
        <f>IF(N634="snížená",J634,0)</f>
        <v>0</v>
      </c>
      <c r="BG634" s="143">
        <f>IF(N634="zákl. přenesená",J634,0)</f>
        <v>0</v>
      </c>
      <c r="BH634" s="143">
        <f>IF(N634="sníž. přenesená",J634,0)</f>
        <v>0</v>
      </c>
      <c r="BI634" s="143">
        <f>IF(N634="nulová",J634,0)</f>
        <v>0</v>
      </c>
      <c r="BJ634" s="16" t="s">
        <v>83</v>
      </c>
      <c r="BK634" s="143">
        <f>ROUND(I634*H634,2)</f>
        <v>0</v>
      </c>
      <c r="BL634" s="16" t="s">
        <v>131</v>
      </c>
      <c r="BM634" s="142" t="s">
        <v>1191</v>
      </c>
    </row>
    <row r="635" spans="2:65" s="1" customFormat="1" ht="57.6">
      <c r="B635" s="31"/>
      <c r="D635" s="144" t="s">
        <v>140</v>
      </c>
      <c r="F635" s="145" t="s">
        <v>294</v>
      </c>
      <c r="I635" s="146"/>
      <c r="L635" s="31"/>
      <c r="M635" s="147"/>
      <c r="T635" s="55"/>
      <c r="AT635" s="16" t="s">
        <v>140</v>
      </c>
      <c r="AU635" s="16" t="s">
        <v>85</v>
      </c>
    </row>
    <row r="636" spans="2:65" s="12" customFormat="1">
      <c r="B636" s="148"/>
      <c r="D636" s="144" t="s">
        <v>141</v>
      </c>
      <c r="E636" s="149" t="s">
        <v>1</v>
      </c>
      <c r="F636" s="150" t="s">
        <v>276</v>
      </c>
      <c r="H636" s="149" t="s">
        <v>1</v>
      </c>
      <c r="I636" s="151"/>
      <c r="L636" s="148"/>
      <c r="M636" s="152"/>
      <c r="T636" s="153"/>
      <c r="AT636" s="149" t="s">
        <v>141</v>
      </c>
      <c r="AU636" s="149" t="s">
        <v>85</v>
      </c>
      <c r="AV636" s="12" t="s">
        <v>83</v>
      </c>
      <c r="AW636" s="12" t="s">
        <v>32</v>
      </c>
      <c r="AX636" s="12" t="s">
        <v>76</v>
      </c>
      <c r="AY636" s="149" t="s">
        <v>132</v>
      </c>
    </row>
    <row r="637" spans="2:65" s="12" customFormat="1">
      <c r="B637" s="148"/>
      <c r="D637" s="144" t="s">
        <v>141</v>
      </c>
      <c r="E637" s="149" t="s">
        <v>1</v>
      </c>
      <c r="F637" s="150" t="s">
        <v>1192</v>
      </c>
      <c r="H637" s="149" t="s">
        <v>1</v>
      </c>
      <c r="I637" s="151"/>
      <c r="L637" s="148"/>
      <c r="M637" s="152"/>
      <c r="T637" s="153"/>
      <c r="AT637" s="149" t="s">
        <v>141</v>
      </c>
      <c r="AU637" s="149" t="s">
        <v>85</v>
      </c>
      <c r="AV637" s="12" t="s">
        <v>83</v>
      </c>
      <c r="AW637" s="12" t="s">
        <v>32</v>
      </c>
      <c r="AX637" s="12" t="s">
        <v>76</v>
      </c>
      <c r="AY637" s="149" t="s">
        <v>132</v>
      </c>
    </row>
    <row r="638" spans="2:65" s="13" customFormat="1">
      <c r="B638" s="154"/>
      <c r="D638" s="144" t="s">
        <v>141</v>
      </c>
      <c r="E638" s="155" t="s">
        <v>1</v>
      </c>
      <c r="F638" s="156" t="s">
        <v>1193</v>
      </c>
      <c r="H638" s="157">
        <v>929.99</v>
      </c>
      <c r="I638" s="158"/>
      <c r="L638" s="154"/>
      <c r="M638" s="159"/>
      <c r="T638" s="160"/>
      <c r="AT638" s="155" t="s">
        <v>141</v>
      </c>
      <c r="AU638" s="155" t="s">
        <v>85</v>
      </c>
      <c r="AV638" s="13" t="s">
        <v>85</v>
      </c>
      <c r="AW638" s="13" t="s">
        <v>32</v>
      </c>
      <c r="AX638" s="13" t="s">
        <v>76</v>
      </c>
      <c r="AY638" s="155" t="s">
        <v>132</v>
      </c>
    </row>
    <row r="639" spans="2:65" s="14" customFormat="1">
      <c r="B639" s="161"/>
      <c r="D639" s="144" t="s">
        <v>141</v>
      </c>
      <c r="E639" s="162" t="s">
        <v>1</v>
      </c>
      <c r="F639" s="163" t="s">
        <v>144</v>
      </c>
      <c r="H639" s="164">
        <v>929.99</v>
      </c>
      <c r="I639" s="165"/>
      <c r="L639" s="161"/>
      <c r="M639" s="166"/>
      <c r="T639" s="167"/>
      <c r="AT639" s="162" t="s">
        <v>141</v>
      </c>
      <c r="AU639" s="162" t="s">
        <v>85</v>
      </c>
      <c r="AV639" s="14" t="s">
        <v>131</v>
      </c>
      <c r="AW639" s="14" t="s">
        <v>32</v>
      </c>
      <c r="AX639" s="14" t="s">
        <v>83</v>
      </c>
      <c r="AY639" s="162" t="s">
        <v>132</v>
      </c>
    </row>
    <row r="640" spans="2:65" s="1" customFormat="1" ht="24.15" customHeight="1">
      <c r="B640" s="31"/>
      <c r="C640" s="168" t="s">
        <v>679</v>
      </c>
      <c r="D640" s="168" t="s">
        <v>236</v>
      </c>
      <c r="E640" s="169" t="s">
        <v>298</v>
      </c>
      <c r="F640" s="170" t="s">
        <v>299</v>
      </c>
      <c r="G640" s="171" t="s">
        <v>191</v>
      </c>
      <c r="H640" s="172">
        <v>976.49</v>
      </c>
      <c r="I640" s="173"/>
      <c r="J640" s="174">
        <f>ROUND(I640*H640,2)</f>
        <v>0</v>
      </c>
      <c r="K640" s="170" t="s">
        <v>151</v>
      </c>
      <c r="L640" s="175"/>
      <c r="M640" s="176" t="s">
        <v>1</v>
      </c>
      <c r="N640" s="177" t="s">
        <v>41</v>
      </c>
      <c r="P640" s="140">
        <f>O640*H640</f>
        <v>0</v>
      </c>
      <c r="Q640" s="140">
        <v>1.9E-2</v>
      </c>
      <c r="R640" s="140">
        <f>Q640*H640</f>
        <v>18.55331</v>
      </c>
      <c r="S640" s="140">
        <v>0</v>
      </c>
      <c r="T640" s="141">
        <f>S640*H640</f>
        <v>0</v>
      </c>
      <c r="AR640" s="142" t="s">
        <v>188</v>
      </c>
      <c r="AT640" s="142" t="s">
        <v>236</v>
      </c>
      <c r="AU640" s="142" t="s">
        <v>85</v>
      </c>
      <c r="AY640" s="16" t="s">
        <v>132</v>
      </c>
      <c r="BE640" s="143">
        <f>IF(N640="základní",J640,0)</f>
        <v>0</v>
      </c>
      <c r="BF640" s="143">
        <f>IF(N640="snížená",J640,0)</f>
        <v>0</v>
      </c>
      <c r="BG640" s="143">
        <f>IF(N640="zákl. přenesená",J640,0)</f>
        <v>0</v>
      </c>
      <c r="BH640" s="143">
        <f>IF(N640="sníž. přenesená",J640,0)</f>
        <v>0</v>
      </c>
      <c r="BI640" s="143">
        <f>IF(N640="nulová",J640,0)</f>
        <v>0</v>
      </c>
      <c r="BJ640" s="16" t="s">
        <v>83</v>
      </c>
      <c r="BK640" s="143">
        <f>ROUND(I640*H640,2)</f>
        <v>0</v>
      </c>
      <c r="BL640" s="16" t="s">
        <v>131</v>
      </c>
      <c r="BM640" s="142" t="s">
        <v>1194</v>
      </c>
    </row>
    <row r="641" spans="2:65" s="1" customFormat="1" ht="19.2">
      <c r="B641" s="31"/>
      <c r="D641" s="144" t="s">
        <v>140</v>
      </c>
      <c r="F641" s="145" t="s">
        <v>299</v>
      </c>
      <c r="I641" s="146"/>
      <c r="L641" s="31"/>
      <c r="M641" s="147"/>
      <c r="T641" s="55"/>
      <c r="AT641" s="16" t="s">
        <v>140</v>
      </c>
      <c r="AU641" s="16" t="s">
        <v>85</v>
      </c>
    </row>
    <row r="642" spans="2:65" s="13" customFormat="1">
      <c r="B642" s="154"/>
      <c r="D642" s="144" t="s">
        <v>141</v>
      </c>
      <c r="F642" s="156" t="s">
        <v>1195</v>
      </c>
      <c r="H642" s="157">
        <v>976.49</v>
      </c>
      <c r="I642" s="158"/>
      <c r="L642" s="154"/>
      <c r="M642" s="159"/>
      <c r="T642" s="160"/>
      <c r="AT642" s="155" t="s">
        <v>141</v>
      </c>
      <c r="AU642" s="155" t="s">
        <v>85</v>
      </c>
      <c r="AV642" s="13" t="s">
        <v>85</v>
      </c>
      <c r="AW642" s="13" t="s">
        <v>4</v>
      </c>
      <c r="AX642" s="13" t="s">
        <v>83</v>
      </c>
      <c r="AY642" s="155" t="s">
        <v>132</v>
      </c>
    </row>
    <row r="643" spans="2:65" s="1" customFormat="1" ht="37.950000000000003" customHeight="1">
      <c r="B643" s="31"/>
      <c r="C643" s="131" t="s">
        <v>684</v>
      </c>
      <c r="D643" s="131" t="s">
        <v>135</v>
      </c>
      <c r="E643" s="132" t="s">
        <v>309</v>
      </c>
      <c r="F643" s="133" t="s">
        <v>310</v>
      </c>
      <c r="G643" s="134" t="s">
        <v>191</v>
      </c>
      <c r="H643" s="135">
        <v>1442.316</v>
      </c>
      <c r="I643" s="136"/>
      <c r="J643" s="137">
        <f>ROUND(I643*H643,2)</f>
        <v>0</v>
      </c>
      <c r="K643" s="133" t="s">
        <v>151</v>
      </c>
      <c r="L643" s="31"/>
      <c r="M643" s="138" t="s">
        <v>1</v>
      </c>
      <c r="N643" s="139" t="s">
        <v>41</v>
      </c>
      <c r="P643" s="140">
        <f>O643*H643</f>
        <v>0</v>
      </c>
      <c r="Q643" s="140">
        <v>8.0000000000000007E-5</v>
      </c>
      <c r="R643" s="140">
        <f>Q643*H643</f>
        <v>0.11538528000000001</v>
      </c>
      <c r="S643" s="140">
        <v>0</v>
      </c>
      <c r="T643" s="141">
        <f>S643*H643</f>
        <v>0</v>
      </c>
      <c r="AR643" s="142" t="s">
        <v>131</v>
      </c>
      <c r="AT643" s="142" t="s">
        <v>135</v>
      </c>
      <c r="AU643" s="142" t="s">
        <v>85</v>
      </c>
      <c r="AY643" s="16" t="s">
        <v>132</v>
      </c>
      <c r="BE643" s="143">
        <f>IF(N643="základní",J643,0)</f>
        <v>0</v>
      </c>
      <c r="BF643" s="143">
        <f>IF(N643="snížená",J643,0)</f>
        <v>0</v>
      </c>
      <c r="BG643" s="143">
        <f>IF(N643="zákl. přenesená",J643,0)</f>
        <v>0</v>
      </c>
      <c r="BH643" s="143">
        <f>IF(N643="sníž. přenesená",J643,0)</f>
        <v>0</v>
      </c>
      <c r="BI643" s="143">
        <f>IF(N643="nulová",J643,0)</f>
        <v>0</v>
      </c>
      <c r="BJ643" s="16" t="s">
        <v>83</v>
      </c>
      <c r="BK643" s="143">
        <f>ROUND(I643*H643,2)</f>
        <v>0</v>
      </c>
      <c r="BL643" s="16" t="s">
        <v>131</v>
      </c>
      <c r="BM643" s="142" t="s">
        <v>1196</v>
      </c>
    </row>
    <row r="644" spans="2:65" s="1" customFormat="1" ht="38.4">
      <c r="B644" s="31"/>
      <c r="D644" s="144" t="s">
        <v>140</v>
      </c>
      <c r="F644" s="145" t="s">
        <v>312</v>
      </c>
      <c r="I644" s="146"/>
      <c r="L644" s="31"/>
      <c r="M644" s="147"/>
      <c r="T644" s="55"/>
      <c r="AT644" s="16" t="s">
        <v>140</v>
      </c>
      <c r="AU644" s="16" t="s">
        <v>85</v>
      </c>
    </row>
    <row r="645" spans="2:65" s="13" customFormat="1">
      <c r="B645" s="154"/>
      <c r="D645" s="144" t="s">
        <v>141</v>
      </c>
      <c r="E645" s="155" t="s">
        <v>1</v>
      </c>
      <c r="F645" s="156" t="s">
        <v>1197</v>
      </c>
      <c r="H645" s="157">
        <v>1442.316</v>
      </c>
      <c r="I645" s="158"/>
      <c r="L645" s="154"/>
      <c r="M645" s="159"/>
      <c r="T645" s="160"/>
      <c r="AT645" s="155" t="s">
        <v>141</v>
      </c>
      <c r="AU645" s="155" t="s">
        <v>85</v>
      </c>
      <c r="AV645" s="13" t="s">
        <v>85</v>
      </c>
      <c r="AW645" s="13" t="s">
        <v>32</v>
      </c>
      <c r="AX645" s="13" t="s">
        <v>76</v>
      </c>
      <c r="AY645" s="155" t="s">
        <v>132</v>
      </c>
    </row>
    <row r="646" spans="2:65" s="14" customFormat="1">
      <c r="B646" s="161"/>
      <c r="D646" s="144" t="s">
        <v>141</v>
      </c>
      <c r="E646" s="162" t="s">
        <v>1</v>
      </c>
      <c r="F646" s="163" t="s">
        <v>144</v>
      </c>
      <c r="H646" s="164">
        <v>1442.316</v>
      </c>
      <c r="I646" s="165"/>
      <c r="L646" s="161"/>
      <c r="M646" s="166"/>
      <c r="T646" s="167"/>
      <c r="AT646" s="162" t="s">
        <v>141</v>
      </c>
      <c r="AU646" s="162" t="s">
        <v>85</v>
      </c>
      <c r="AV646" s="14" t="s">
        <v>131</v>
      </c>
      <c r="AW646" s="14" t="s">
        <v>32</v>
      </c>
      <c r="AX646" s="14" t="s">
        <v>83</v>
      </c>
      <c r="AY646" s="162" t="s">
        <v>132</v>
      </c>
    </row>
    <row r="647" spans="2:65" s="1" customFormat="1" ht="33" customHeight="1">
      <c r="B647" s="31"/>
      <c r="C647" s="131" t="s">
        <v>689</v>
      </c>
      <c r="D647" s="131" t="s">
        <v>135</v>
      </c>
      <c r="E647" s="132" t="s">
        <v>315</v>
      </c>
      <c r="F647" s="133" t="s">
        <v>316</v>
      </c>
      <c r="G647" s="134" t="s">
        <v>191</v>
      </c>
      <c r="H647" s="135">
        <v>256.16300000000001</v>
      </c>
      <c r="I647" s="136"/>
      <c r="J647" s="137">
        <f>ROUND(I647*H647,2)</f>
        <v>0</v>
      </c>
      <c r="K647" s="133" t="s">
        <v>268</v>
      </c>
      <c r="L647" s="31"/>
      <c r="M647" s="138" t="s">
        <v>1</v>
      </c>
      <c r="N647" s="139" t="s">
        <v>41</v>
      </c>
      <c r="P647" s="140">
        <f>O647*H647</f>
        <v>0</v>
      </c>
      <c r="Q647" s="140">
        <v>2.8500000000000001E-3</v>
      </c>
      <c r="R647" s="140">
        <f>Q647*H647</f>
        <v>0.73006455000000003</v>
      </c>
      <c r="S647" s="140">
        <v>0</v>
      </c>
      <c r="T647" s="141">
        <f>S647*H647</f>
        <v>0</v>
      </c>
      <c r="AR647" s="142" t="s">
        <v>131</v>
      </c>
      <c r="AT647" s="142" t="s">
        <v>135</v>
      </c>
      <c r="AU647" s="142" t="s">
        <v>85</v>
      </c>
      <c r="AY647" s="16" t="s">
        <v>132</v>
      </c>
      <c r="BE647" s="143">
        <f>IF(N647="základní",J647,0)</f>
        <v>0</v>
      </c>
      <c r="BF647" s="143">
        <f>IF(N647="snížená",J647,0)</f>
        <v>0</v>
      </c>
      <c r="BG647" s="143">
        <f>IF(N647="zákl. přenesená",J647,0)</f>
        <v>0</v>
      </c>
      <c r="BH647" s="143">
        <f>IF(N647="sníž. přenesená",J647,0)</f>
        <v>0</v>
      </c>
      <c r="BI647" s="143">
        <f>IF(N647="nulová",J647,0)</f>
        <v>0</v>
      </c>
      <c r="BJ647" s="16" t="s">
        <v>83</v>
      </c>
      <c r="BK647" s="143">
        <f>ROUND(I647*H647,2)</f>
        <v>0</v>
      </c>
      <c r="BL647" s="16" t="s">
        <v>131</v>
      </c>
      <c r="BM647" s="142" t="s">
        <v>1198</v>
      </c>
    </row>
    <row r="648" spans="2:65" s="1" customFormat="1" ht="19.2">
      <c r="B648" s="31"/>
      <c r="D648" s="144" t="s">
        <v>140</v>
      </c>
      <c r="F648" s="145" t="s">
        <v>316</v>
      </c>
      <c r="I648" s="146"/>
      <c r="L648" s="31"/>
      <c r="M648" s="147"/>
      <c r="T648" s="55"/>
      <c r="AT648" s="16" t="s">
        <v>140</v>
      </c>
      <c r="AU648" s="16" t="s">
        <v>85</v>
      </c>
    </row>
    <row r="649" spans="2:65" s="12" customFormat="1">
      <c r="B649" s="148"/>
      <c r="D649" s="144" t="s">
        <v>141</v>
      </c>
      <c r="E649" s="149" t="s">
        <v>1</v>
      </c>
      <c r="F649" s="150" t="s">
        <v>276</v>
      </c>
      <c r="H649" s="149" t="s">
        <v>1</v>
      </c>
      <c r="I649" s="151"/>
      <c r="L649" s="148"/>
      <c r="M649" s="152"/>
      <c r="T649" s="153"/>
      <c r="AT649" s="149" t="s">
        <v>141</v>
      </c>
      <c r="AU649" s="149" t="s">
        <v>85</v>
      </c>
      <c r="AV649" s="12" t="s">
        <v>83</v>
      </c>
      <c r="AW649" s="12" t="s">
        <v>32</v>
      </c>
      <c r="AX649" s="12" t="s">
        <v>76</v>
      </c>
      <c r="AY649" s="149" t="s">
        <v>132</v>
      </c>
    </row>
    <row r="650" spans="2:65" s="12" customFormat="1">
      <c r="B650" s="148"/>
      <c r="D650" s="144" t="s">
        <v>141</v>
      </c>
      <c r="E650" s="149" t="s">
        <v>1</v>
      </c>
      <c r="F650" s="150" t="s">
        <v>270</v>
      </c>
      <c r="H650" s="149" t="s">
        <v>1</v>
      </c>
      <c r="I650" s="151"/>
      <c r="L650" s="148"/>
      <c r="M650" s="152"/>
      <c r="T650" s="153"/>
      <c r="AT650" s="149" t="s">
        <v>141</v>
      </c>
      <c r="AU650" s="149" t="s">
        <v>85</v>
      </c>
      <c r="AV650" s="12" t="s">
        <v>83</v>
      </c>
      <c r="AW650" s="12" t="s">
        <v>32</v>
      </c>
      <c r="AX650" s="12" t="s">
        <v>76</v>
      </c>
      <c r="AY650" s="149" t="s">
        <v>132</v>
      </c>
    </row>
    <row r="651" spans="2:65" s="13" customFormat="1">
      <c r="B651" s="154"/>
      <c r="D651" s="144" t="s">
        <v>141</v>
      </c>
      <c r="E651" s="155" t="s">
        <v>1</v>
      </c>
      <c r="F651" s="156" t="s">
        <v>1183</v>
      </c>
      <c r="H651" s="157">
        <v>256.16300000000001</v>
      </c>
      <c r="I651" s="158"/>
      <c r="L651" s="154"/>
      <c r="M651" s="159"/>
      <c r="T651" s="160"/>
      <c r="AT651" s="155" t="s">
        <v>141</v>
      </c>
      <c r="AU651" s="155" t="s">
        <v>85</v>
      </c>
      <c r="AV651" s="13" t="s">
        <v>85</v>
      </c>
      <c r="AW651" s="13" t="s">
        <v>32</v>
      </c>
      <c r="AX651" s="13" t="s">
        <v>76</v>
      </c>
      <c r="AY651" s="155" t="s">
        <v>132</v>
      </c>
    </row>
    <row r="652" spans="2:65" s="14" customFormat="1">
      <c r="B652" s="161"/>
      <c r="D652" s="144" t="s">
        <v>141</v>
      </c>
      <c r="E652" s="162" t="s">
        <v>1</v>
      </c>
      <c r="F652" s="163" t="s">
        <v>144</v>
      </c>
      <c r="H652" s="164">
        <v>256.16300000000001</v>
      </c>
      <c r="I652" s="165"/>
      <c r="L652" s="161"/>
      <c r="M652" s="166"/>
      <c r="T652" s="167"/>
      <c r="AT652" s="162" t="s">
        <v>141</v>
      </c>
      <c r="AU652" s="162" t="s">
        <v>85</v>
      </c>
      <c r="AV652" s="14" t="s">
        <v>131</v>
      </c>
      <c r="AW652" s="14" t="s">
        <v>32</v>
      </c>
      <c r="AX652" s="14" t="s">
        <v>83</v>
      </c>
      <c r="AY652" s="162" t="s">
        <v>132</v>
      </c>
    </row>
    <row r="653" spans="2:65" s="1" customFormat="1" ht="24.15" customHeight="1">
      <c r="B653" s="31"/>
      <c r="C653" s="131" t="s">
        <v>694</v>
      </c>
      <c r="D653" s="131" t="s">
        <v>135</v>
      </c>
      <c r="E653" s="132" t="s">
        <v>1199</v>
      </c>
      <c r="F653" s="133" t="s">
        <v>1200</v>
      </c>
      <c r="G653" s="134" t="s">
        <v>191</v>
      </c>
      <c r="H653" s="135">
        <v>464.995</v>
      </c>
      <c r="I653" s="136"/>
      <c r="J653" s="137">
        <f>ROUND(I653*H653,2)</f>
        <v>0</v>
      </c>
      <c r="K653" s="133" t="s">
        <v>268</v>
      </c>
      <c r="L653" s="31"/>
      <c r="M653" s="138" t="s">
        <v>1</v>
      </c>
      <c r="N653" s="139" t="s">
        <v>41</v>
      </c>
      <c r="P653" s="140">
        <f>O653*H653</f>
        <v>0</v>
      </c>
      <c r="Q653" s="140">
        <v>0</v>
      </c>
      <c r="R653" s="140">
        <f>Q653*H653</f>
        <v>0</v>
      </c>
      <c r="S653" s="140">
        <v>0</v>
      </c>
      <c r="T653" s="141">
        <f>S653*H653</f>
        <v>0</v>
      </c>
      <c r="AR653" s="142" t="s">
        <v>131</v>
      </c>
      <c r="AT653" s="142" t="s">
        <v>135</v>
      </c>
      <c r="AU653" s="142" t="s">
        <v>85</v>
      </c>
      <c r="AY653" s="16" t="s">
        <v>132</v>
      </c>
      <c r="BE653" s="143">
        <f>IF(N653="základní",J653,0)</f>
        <v>0</v>
      </c>
      <c r="BF653" s="143">
        <f>IF(N653="snížená",J653,0)</f>
        <v>0</v>
      </c>
      <c r="BG653" s="143">
        <f>IF(N653="zákl. přenesená",J653,0)</f>
        <v>0</v>
      </c>
      <c r="BH653" s="143">
        <f>IF(N653="sníž. přenesená",J653,0)</f>
        <v>0</v>
      </c>
      <c r="BI653" s="143">
        <f>IF(N653="nulová",J653,0)</f>
        <v>0</v>
      </c>
      <c r="BJ653" s="16" t="s">
        <v>83</v>
      </c>
      <c r="BK653" s="143">
        <f>ROUND(I653*H653,2)</f>
        <v>0</v>
      </c>
      <c r="BL653" s="16" t="s">
        <v>131</v>
      </c>
      <c r="BM653" s="142" t="s">
        <v>1201</v>
      </c>
    </row>
    <row r="654" spans="2:65" s="1" customFormat="1" ht="19.2">
      <c r="B654" s="31"/>
      <c r="D654" s="144" t="s">
        <v>140</v>
      </c>
      <c r="F654" s="145" t="s">
        <v>1200</v>
      </c>
      <c r="I654" s="146"/>
      <c r="L654" s="31"/>
      <c r="M654" s="147"/>
      <c r="T654" s="55"/>
      <c r="AT654" s="16" t="s">
        <v>140</v>
      </c>
      <c r="AU654" s="16" t="s">
        <v>85</v>
      </c>
    </row>
    <row r="655" spans="2:65" s="12" customFormat="1" ht="20.399999999999999">
      <c r="B655" s="148"/>
      <c r="D655" s="144" t="s">
        <v>141</v>
      </c>
      <c r="E655" s="149" t="s">
        <v>1</v>
      </c>
      <c r="F655" s="150" t="s">
        <v>1202</v>
      </c>
      <c r="H655" s="149" t="s">
        <v>1</v>
      </c>
      <c r="I655" s="151"/>
      <c r="L655" s="148"/>
      <c r="M655" s="152"/>
      <c r="T655" s="153"/>
      <c r="AT655" s="149" t="s">
        <v>141</v>
      </c>
      <c r="AU655" s="149" t="s">
        <v>85</v>
      </c>
      <c r="AV655" s="12" t="s">
        <v>83</v>
      </c>
      <c r="AW655" s="12" t="s">
        <v>32</v>
      </c>
      <c r="AX655" s="12" t="s">
        <v>76</v>
      </c>
      <c r="AY655" s="149" t="s">
        <v>132</v>
      </c>
    </row>
    <row r="656" spans="2:65" s="12" customFormat="1">
      <c r="B656" s="148"/>
      <c r="D656" s="144" t="s">
        <v>141</v>
      </c>
      <c r="E656" s="149" t="s">
        <v>1</v>
      </c>
      <c r="F656" s="150" t="s">
        <v>1203</v>
      </c>
      <c r="H656" s="149" t="s">
        <v>1</v>
      </c>
      <c r="I656" s="151"/>
      <c r="L656" s="148"/>
      <c r="M656" s="152"/>
      <c r="T656" s="153"/>
      <c r="AT656" s="149" t="s">
        <v>141</v>
      </c>
      <c r="AU656" s="149" t="s">
        <v>85</v>
      </c>
      <c r="AV656" s="12" t="s">
        <v>83</v>
      </c>
      <c r="AW656" s="12" t="s">
        <v>32</v>
      </c>
      <c r="AX656" s="12" t="s">
        <v>76</v>
      </c>
      <c r="AY656" s="149" t="s">
        <v>132</v>
      </c>
    </row>
    <row r="657" spans="2:65" s="13" customFormat="1">
      <c r="B657" s="154"/>
      <c r="D657" s="144" t="s">
        <v>141</v>
      </c>
      <c r="E657" s="155" t="s">
        <v>1</v>
      </c>
      <c r="F657" s="156" t="s">
        <v>1204</v>
      </c>
      <c r="H657" s="157">
        <v>464.995</v>
      </c>
      <c r="I657" s="158"/>
      <c r="L657" s="154"/>
      <c r="M657" s="159"/>
      <c r="T657" s="160"/>
      <c r="AT657" s="155" t="s">
        <v>141</v>
      </c>
      <c r="AU657" s="155" t="s">
        <v>85</v>
      </c>
      <c r="AV657" s="13" t="s">
        <v>85</v>
      </c>
      <c r="AW657" s="13" t="s">
        <v>32</v>
      </c>
      <c r="AX657" s="13" t="s">
        <v>76</v>
      </c>
      <c r="AY657" s="155" t="s">
        <v>132</v>
      </c>
    </row>
    <row r="658" spans="2:65" s="14" customFormat="1">
      <c r="B658" s="161"/>
      <c r="D658" s="144" t="s">
        <v>141</v>
      </c>
      <c r="E658" s="162" t="s">
        <v>1</v>
      </c>
      <c r="F658" s="163" t="s">
        <v>144</v>
      </c>
      <c r="H658" s="164">
        <v>464.995</v>
      </c>
      <c r="I658" s="165"/>
      <c r="L658" s="161"/>
      <c r="M658" s="166"/>
      <c r="T658" s="167"/>
      <c r="AT658" s="162" t="s">
        <v>141</v>
      </c>
      <c r="AU658" s="162" t="s">
        <v>85</v>
      </c>
      <c r="AV658" s="14" t="s">
        <v>131</v>
      </c>
      <c r="AW658" s="14" t="s">
        <v>32</v>
      </c>
      <c r="AX658" s="14" t="s">
        <v>83</v>
      </c>
      <c r="AY658" s="162" t="s">
        <v>132</v>
      </c>
    </row>
    <row r="659" spans="2:65" s="1" customFormat="1" ht="24.15" customHeight="1">
      <c r="B659" s="31"/>
      <c r="C659" s="131" t="s">
        <v>701</v>
      </c>
      <c r="D659" s="131" t="s">
        <v>135</v>
      </c>
      <c r="E659" s="132" t="s">
        <v>1205</v>
      </c>
      <c r="F659" s="133" t="s">
        <v>1206</v>
      </c>
      <c r="G659" s="134" t="s">
        <v>191</v>
      </c>
      <c r="H659" s="135">
        <v>629.07000000000005</v>
      </c>
      <c r="I659" s="136"/>
      <c r="J659" s="137">
        <f>ROUND(I659*H659,2)</f>
        <v>0</v>
      </c>
      <c r="K659" s="133" t="s">
        <v>151</v>
      </c>
      <c r="L659" s="31"/>
      <c r="M659" s="138" t="s">
        <v>1</v>
      </c>
      <c r="N659" s="139" t="s">
        <v>41</v>
      </c>
      <c r="P659" s="140">
        <f>O659*H659</f>
        <v>0</v>
      </c>
      <c r="Q659" s="140">
        <v>0.11</v>
      </c>
      <c r="R659" s="140">
        <f>Q659*H659</f>
        <v>69.197700000000012</v>
      </c>
      <c r="S659" s="140">
        <v>0</v>
      </c>
      <c r="T659" s="141">
        <f>S659*H659</f>
        <v>0</v>
      </c>
      <c r="AR659" s="142" t="s">
        <v>131</v>
      </c>
      <c r="AT659" s="142" t="s">
        <v>135</v>
      </c>
      <c r="AU659" s="142" t="s">
        <v>85</v>
      </c>
      <c r="AY659" s="16" t="s">
        <v>132</v>
      </c>
      <c r="BE659" s="143">
        <f>IF(N659="základní",J659,0)</f>
        <v>0</v>
      </c>
      <c r="BF659" s="143">
        <f>IF(N659="snížená",J659,0)</f>
        <v>0</v>
      </c>
      <c r="BG659" s="143">
        <f>IF(N659="zákl. přenesená",J659,0)</f>
        <v>0</v>
      </c>
      <c r="BH659" s="143">
        <f>IF(N659="sníž. přenesená",J659,0)</f>
        <v>0</v>
      </c>
      <c r="BI659" s="143">
        <f>IF(N659="nulová",J659,0)</f>
        <v>0</v>
      </c>
      <c r="BJ659" s="16" t="s">
        <v>83</v>
      </c>
      <c r="BK659" s="143">
        <f>ROUND(I659*H659,2)</f>
        <v>0</v>
      </c>
      <c r="BL659" s="16" t="s">
        <v>131</v>
      </c>
      <c r="BM659" s="142" t="s">
        <v>1207</v>
      </c>
    </row>
    <row r="660" spans="2:65" s="1" customFormat="1" ht="19.2">
      <c r="B660" s="31"/>
      <c r="D660" s="144" t="s">
        <v>140</v>
      </c>
      <c r="F660" s="145" t="s">
        <v>1208</v>
      </c>
      <c r="I660" s="146"/>
      <c r="L660" s="31"/>
      <c r="M660" s="147"/>
      <c r="T660" s="55"/>
      <c r="AT660" s="16" t="s">
        <v>140</v>
      </c>
      <c r="AU660" s="16" t="s">
        <v>85</v>
      </c>
    </row>
    <row r="661" spans="2:65" s="12" customFormat="1">
      <c r="B661" s="148"/>
      <c r="D661" s="144" t="s">
        <v>141</v>
      </c>
      <c r="E661" s="149" t="s">
        <v>1</v>
      </c>
      <c r="F661" s="150" t="s">
        <v>1209</v>
      </c>
      <c r="H661" s="149" t="s">
        <v>1</v>
      </c>
      <c r="I661" s="151"/>
      <c r="L661" s="148"/>
      <c r="M661" s="152"/>
      <c r="T661" s="153"/>
      <c r="AT661" s="149" t="s">
        <v>141</v>
      </c>
      <c r="AU661" s="149" t="s">
        <v>85</v>
      </c>
      <c r="AV661" s="12" t="s">
        <v>83</v>
      </c>
      <c r="AW661" s="12" t="s">
        <v>32</v>
      </c>
      <c r="AX661" s="12" t="s">
        <v>76</v>
      </c>
      <c r="AY661" s="149" t="s">
        <v>132</v>
      </c>
    </row>
    <row r="662" spans="2:65" s="13" customFormat="1">
      <c r="B662" s="154"/>
      <c r="D662" s="144" t="s">
        <v>141</v>
      </c>
      <c r="E662" s="155" t="s">
        <v>1</v>
      </c>
      <c r="F662" s="156" t="s">
        <v>1210</v>
      </c>
      <c r="H662" s="157">
        <v>97.95</v>
      </c>
      <c r="I662" s="158"/>
      <c r="L662" s="154"/>
      <c r="M662" s="159"/>
      <c r="T662" s="160"/>
      <c r="AT662" s="155" t="s">
        <v>141</v>
      </c>
      <c r="AU662" s="155" t="s">
        <v>85</v>
      </c>
      <c r="AV662" s="13" t="s">
        <v>85</v>
      </c>
      <c r="AW662" s="13" t="s">
        <v>32</v>
      </c>
      <c r="AX662" s="13" t="s">
        <v>76</v>
      </c>
      <c r="AY662" s="155" t="s">
        <v>132</v>
      </c>
    </row>
    <row r="663" spans="2:65" s="12" customFormat="1">
      <c r="B663" s="148"/>
      <c r="D663" s="144" t="s">
        <v>141</v>
      </c>
      <c r="E663" s="149" t="s">
        <v>1</v>
      </c>
      <c r="F663" s="150" t="s">
        <v>1211</v>
      </c>
      <c r="H663" s="149" t="s">
        <v>1</v>
      </c>
      <c r="I663" s="151"/>
      <c r="L663" s="148"/>
      <c r="M663" s="152"/>
      <c r="T663" s="153"/>
      <c r="AT663" s="149" t="s">
        <v>141</v>
      </c>
      <c r="AU663" s="149" t="s">
        <v>85</v>
      </c>
      <c r="AV663" s="12" t="s">
        <v>83</v>
      </c>
      <c r="AW663" s="12" t="s">
        <v>32</v>
      </c>
      <c r="AX663" s="12" t="s">
        <v>76</v>
      </c>
      <c r="AY663" s="149" t="s">
        <v>132</v>
      </c>
    </row>
    <row r="664" spans="2:65" s="13" customFormat="1">
      <c r="B664" s="154"/>
      <c r="D664" s="144" t="s">
        <v>141</v>
      </c>
      <c r="E664" s="155" t="s">
        <v>1</v>
      </c>
      <c r="F664" s="156" t="s">
        <v>1212</v>
      </c>
      <c r="H664" s="157">
        <v>317.45999999999998</v>
      </c>
      <c r="I664" s="158"/>
      <c r="L664" s="154"/>
      <c r="M664" s="159"/>
      <c r="T664" s="160"/>
      <c r="AT664" s="155" t="s">
        <v>141</v>
      </c>
      <c r="AU664" s="155" t="s">
        <v>85</v>
      </c>
      <c r="AV664" s="13" t="s">
        <v>85</v>
      </c>
      <c r="AW664" s="13" t="s">
        <v>32</v>
      </c>
      <c r="AX664" s="13" t="s">
        <v>76</v>
      </c>
      <c r="AY664" s="155" t="s">
        <v>132</v>
      </c>
    </row>
    <row r="665" spans="2:65" s="12" customFormat="1">
      <c r="B665" s="148"/>
      <c r="D665" s="144" t="s">
        <v>141</v>
      </c>
      <c r="E665" s="149" t="s">
        <v>1</v>
      </c>
      <c r="F665" s="150" t="s">
        <v>1213</v>
      </c>
      <c r="H665" s="149" t="s">
        <v>1</v>
      </c>
      <c r="I665" s="151"/>
      <c r="L665" s="148"/>
      <c r="M665" s="152"/>
      <c r="T665" s="153"/>
      <c r="AT665" s="149" t="s">
        <v>141</v>
      </c>
      <c r="AU665" s="149" t="s">
        <v>85</v>
      </c>
      <c r="AV665" s="12" t="s">
        <v>83</v>
      </c>
      <c r="AW665" s="12" t="s">
        <v>32</v>
      </c>
      <c r="AX665" s="12" t="s">
        <v>76</v>
      </c>
      <c r="AY665" s="149" t="s">
        <v>132</v>
      </c>
    </row>
    <row r="666" spans="2:65" s="13" customFormat="1" ht="20.399999999999999">
      <c r="B666" s="154"/>
      <c r="D666" s="144" t="s">
        <v>141</v>
      </c>
      <c r="E666" s="155" t="s">
        <v>1</v>
      </c>
      <c r="F666" s="156" t="s">
        <v>1214</v>
      </c>
      <c r="H666" s="157">
        <v>201.33</v>
      </c>
      <c r="I666" s="158"/>
      <c r="L666" s="154"/>
      <c r="M666" s="159"/>
      <c r="T666" s="160"/>
      <c r="AT666" s="155" t="s">
        <v>141</v>
      </c>
      <c r="AU666" s="155" t="s">
        <v>85</v>
      </c>
      <c r="AV666" s="13" t="s">
        <v>85</v>
      </c>
      <c r="AW666" s="13" t="s">
        <v>32</v>
      </c>
      <c r="AX666" s="13" t="s">
        <v>76</v>
      </c>
      <c r="AY666" s="155" t="s">
        <v>132</v>
      </c>
    </row>
    <row r="667" spans="2:65" s="12" customFormat="1">
      <c r="B667" s="148"/>
      <c r="D667" s="144" t="s">
        <v>141</v>
      </c>
      <c r="E667" s="149" t="s">
        <v>1</v>
      </c>
      <c r="F667" s="150" t="s">
        <v>1215</v>
      </c>
      <c r="H667" s="149" t="s">
        <v>1</v>
      </c>
      <c r="I667" s="151"/>
      <c r="L667" s="148"/>
      <c r="M667" s="152"/>
      <c r="T667" s="153"/>
      <c r="AT667" s="149" t="s">
        <v>141</v>
      </c>
      <c r="AU667" s="149" t="s">
        <v>85</v>
      </c>
      <c r="AV667" s="12" t="s">
        <v>83</v>
      </c>
      <c r="AW667" s="12" t="s">
        <v>32</v>
      </c>
      <c r="AX667" s="12" t="s">
        <v>76</v>
      </c>
      <c r="AY667" s="149" t="s">
        <v>132</v>
      </c>
    </row>
    <row r="668" spans="2:65" s="13" customFormat="1">
      <c r="B668" s="154"/>
      <c r="D668" s="144" t="s">
        <v>141</v>
      </c>
      <c r="E668" s="155" t="s">
        <v>1</v>
      </c>
      <c r="F668" s="156" t="s">
        <v>1216</v>
      </c>
      <c r="H668" s="157">
        <v>12.33</v>
      </c>
      <c r="I668" s="158"/>
      <c r="L668" s="154"/>
      <c r="M668" s="159"/>
      <c r="T668" s="160"/>
      <c r="AT668" s="155" t="s">
        <v>141</v>
      </c>
      <c r="AU668" s="155" t="s">
        <v>85</v>
      </c>
      <c r="AV668" s="13" t="s">
        <v>85</v>
      </c>
      <c r="AW668" s="13" t="s">
        <v>32</v>
      </c>
      <c r="AX668" s="13" t="s">
        <v>76</v>
      </c>
      <c r="AY668" s="155" t="s">
        <v>132</v>
      </c>
    </row>
    <row r="669" spans="2:65" s="14" customFormat="1">
      <c r="B669" s="161"/>
      <c r="D669" s="144" t="s">
        <v>141</v>
      </c>
      <c r="E669" s="162" t="s">
        <v>1</v>
      </c>
      <c r="F669" s="163" t="s">
        <v>144</v>
      </c>
      <c r="H669" s="164">
        <v>629.07000000000005</v>
      </c>
      <c r="I669" s="165"/>
      <c r="L669" s="161"/>
      <c r="M669" s="166"/>
      <c r="T669" s="167"/>
      <c r="AT669" s="162" t="s">
        <v>141</v>
      </c>
      <c r="AU669" s="162" t="s">
        <v>85</v>
      </c>
      <c r="AV669" s="14" t="s">
        <v>131</v>
      </c>
      <c r="AW669" s="14" t="s">
        <v>32</v>
      </c>
      <c r="AX669" s="14" t="s">
        <v>83</v>
      </c>
      <c r="AY669" s="162" t="s">
        <v>132</v>
      </c>
    </row>
    <row r="670" spans="2:65" s="1" customFormat="1" ht="24.15" customHeight="1">
      <c r="B670" s="31"/>
      <c r="C670" s="131" t="s">
        <v>708</v>
      </c>
      <c r="D670" s="131" t="s">
        <v>135</v>
      </c>
      <c r="E670" s="132" t="s">
        <v>1217</v>
      </c>
      <c r="F670" s="133" t="s">
        <v>1218</v>
      </c>
      <c r="G670" s="134" t="s">
        <v>191</v>
      </c>
      <c r="H670" s="135">
        <v>525.69000000000005</v>
      </c>
      <c r="I670" s="136"/>
      <c r="J670" s="137">
        <f>ROUND(I670*H670,2)</f>
        <v>0</v>
      </c>
      <c r="K670" s="133" t="s">
        <v>151</v>
      </c>
      <c r="L670" s="31"/>
      <c r="M670" s="138" t="s">
        <v>1</v>
      </c>
      <c r="N670" s="139" t="s">
        <v>41</v>
      </c>
      <c r="P670" s="140">
        <f>O670*H670</f>
        <v>0</v>
      </c>
      <c r="Q670" s="140">
        <v>1.0999999999999999E-2</v>
      </c>
      <c r="R670" s="140">
        <f>Q670*H670</f>
        <v>5.7825899999999999</v>
      </c>
      <c r="S670" s="140">
        <v>0</v>
      </c>
      <c r="T670" s="141">
        <f>S670*H670</f>
        <v>0</v>
      </c>
      <c r="AR670" s="142" t="s">
        <v>131</v>
      </c>
      <c r="AT670" s="142" t="s">
        <v>135</v>
      </c>
      <c r="AU670" s="142" t="s">
        <v>85</v>
      </c>
      <c r="AY670" s="16" t="s">
        <v>132</v>
      </c>
      <c r="BE670" s="143">
        <f>IF(N670="základní",J670,0)</f>
        <v>0</v>
      </c>
      <c r="BF670" s="143">
        <f>IF(N670="snížená",J670,0)</f>
        <v>0</v>
      </c>
      <c r="BG670" s="143">
        <f>IF(N670="zákl. přenesená",J670,0)</f>
        <v>0</v>
      </c>
      <c r="BH670" s="143">
        <f>IF(N670="sníž. přenesená",J670,0)</f>
        <v>0</v>
      </c>
      <c r="BI670" s="143">
        <f>IF(N670="nulová",J670,0)</f>
        <v>0</v>
      </c>
      <c r="BJ670" s="16" t="s">
        <v>83</v>
      </c>
      <c r="BK670" s="143">
        <f>ROUND(I670*H670,2)</f>
        <v>0</v>
      </c>
      <c r="BL670" s="16" t="s">
        <v>131</v>
      </c>
      <c r="BM670" s="142" t="s">
        <v>1219</v>
      </c>
    </row>
    <row r="671" spans="2:65" s="1" customFormat="1" ht="28.8">
      <c r="B671" s="31"/>
      <c r="D671" s="144" t="s">
        <v>140</v>
      </c>
      <c r="F671" s="145" t="s">
        <v>1220</v>
      </c>
      <c r="I671" s="146"/>
      <c r="L671" s="31"/>
      <c r="M671" s="147"/>
      <c r="T671" s="55"/>
      <c r="AT671" s="16" t="s">
        <v>140</v>
      </c>
      <c r="AU671" s="16" t="s">
        <v>85</v>
      </c>
    </row>
    <row r="672" spans="2:65" s="12" customFormat="1" ht="20.399999999999999">
      <c r="B672" s="148"/>
      <c r="D672" s="144" t="s">
        <v>141</v>
      </c>
      <c r="E672" s="149" t="s">
        <v>1</v>
      </c>
      <c r="F672" s="150" t="s">
        <v>1221</v>
      </c>
      <c r="H672" s="149" t="s">
        <v>1</v>
      </c>
      <c r="I672" s="151"/>
      <c r="L672" s="148"/>
      <c r="M672" s="152"/>
      <c r="T672" s="153"/>
      <c r="AT672" s="149" t="s">
        <v>141</v>
      </c>
      <c r="AU672" s="149" t="s">
        <v>85</v>
      </c>
      <c r="AV672" s="12" t="s">
        <v>83</v>
      </c>
      <c r="AW672" s="12" t="s">
        <v>32</v>
      </c>
      <c r="AX672" s="12" t="s">
        <v>76</v>
      </c>
      <c r="AY672" s="149" t="s">
        <v>132</v>
      </c>
    </row>
    <row r="673" spans="2:65" s="13" customFormat="1">
      <c r="B673" s="154"/>
      <c r="D673" s="144" t="s">
        <v>141</v>
      </c>
      <c r="E673" s="155" t="s">
        <v>1</v>
      </c>
      <c r="F673" s="156" t="s">
        <v>1222</v>
      </c>
      <c r="H673" s="157">
        <v>195.9</v>
      </c>
      <c r="I673" s="158"/>
      <c r="L673" s="154"/>
      <c r="M673" s="159"/>
      <c r="T673" s="160"/>
      <c r="AT673" s="155" t="s">
        <v>141</v>
      </c>
      <c r="AU673" s="155" t="s">
        <v>85</v>
      </c>
      <c r="AV673" s="13" t="s">
        <v>85</v>
      </c>
      <c r="AW673" s="13" t="s">
        <v>32</v>
      </c>
      <c r="AX673" s="13" t="s">
        <v>76</v>
      </c>
      <c r="AY673" s="155" t="s">
        <v>132</v>
      </c>
    </row>
    <row r="674" spans="2:65" s="12" customFormat="1" ht="20.399999999999999">
      <c r="B674" s="148"/>
      <c r="D674" s="144" t="s">
        <v>141</v>
      </c>
      <c r="E674" s="149" t="s">
        <v>1</v>
      </c>
      <c r="F674" s="150" t="s">
        <v>1223</v>
      </c>
      <c r="H674" s="149" t="s">
        <v>1</v>
      </c>
      <c r="I674" s="151"/>
      <c r="L674" s="148"/>
      <c r="M674" s="152"/>
      <c r="T674" s="153"/>
      <c r="AT674" s="149" t="s">
        <v>141</v>
      </c>
      <c r="AU674" s="149" t="s">
        <v>85</v>
      </c>
      <c r="AV674" s="12" t="s">
        <v>83</v>
      </c>
      <c r="AW674" s="12" t="s">
        <v>32</v>
      </c>
      <c r="AX674" s="12" t="s">
        <v>76</v>
      </c>
      <c r="AY674" s="149" t="s">
        <v>132</v>
      </c>
    </row>
    <row r="675" spans="2:65" s="13" customFormat="1">
      <c r="B675" s="154"/>
      <c r="D675" s="144" t="s">
        <v>141</v>
      </c>
      <c r="E675" s="155" t="s">
        <v>1</v>
      </c>
      <c r="F675" s="156" t="s">
        <v>1224</v>
      </c>
      <c r="H675" s="157">
        <v>317.45999999999998</v>
      </c>
      <c r="I675" s="158"/>
      <c r="L675" s="154"/>
      <c r="M675" s="159"/>
      <c r="T675" s="160"/>
      <c r="AT675" s="155" t="s">
        <v>141</v>
      </c>
      <c r="AU675" s="155" t="s">
        <v>85</v>
      </c>
      <c r="AV675" s="13" t="s">
        <v>85</v>
      </c>
      <c r="AW675" s="13" t="s">
        <v>32</v>
      </c>
      <c r="AX675" s="13" t="s">
        <v>76</v>
      </c>
      <c r="AY675" s="155" t="s">
        <v>132</v>
      </c>
    </row>
    <row r="676" spans="2:65" s="12" customFormat="1" ht="20.399999999999999">
      <c r="B676" s="148"/>
      <c r="D676" s="144" t="s">
        <v>141</v>
      </c>
      <c r="E676" s="149" t="s">
        <v>1</v>
      </c>
      <c r="F676" s="150" t="s">
        <v>1225</v>
      </c>
      <c r="H676" s="149" t="s">
        <v>1</v>
      </c>
      <c r="I676" s="151"/>
      <c r="L676" s="148"/>
      <c r="M676" s="152"/>
      <c r="T676" s="153"/>
      <c r="AT676" s="149" t="s">
        <v>141</v>
      </c>
      <c r="AU676" s="149" t="s">
        <v>85</v>
      </c>
      <c r="AV676" s="12" t="s">
        <v>83</v>
      </c>
      <c r="AW676" s="12" t="s">
        <v>32</v>
      </c>
      <c r="AX676" s="12" t="s">
        <v>76</v>
      </c>
      <c r="AY676" s="149" t="s">
        <v>132</v>
      </c>
    </row>
    <row r="677" spans="2:65" s="13" customFormat="1">
      <c r="B677" s="154"/>
      <c r="D677" s="144" t="s">
        <v>141</v>
      </c>
      <c r="E677" s="155" t="s">
        <v>1</v>
      </c>
      <c r="F677" s="156" t="s">
        <v>1226</v>
      </c>
      <c r="H677" s="157">
        <v>12.33</v>
      </c>
      <c r="I677" s="158"/>
      <c r="L677" s="154"/>
      <c r="M677" s="159"/>
      <c r="T677" s="160"/>
      <c r="AT677" s="155" t="s">
        <v>141</v>
      </c>
      <c r="AU677" s="155" t="s">
        <v>85</v>
      </c>
      <c r="AV677" s="13" t="s">
        <v>85</v>
      </c>
      <c r="AW677" s="13" t="s">
        <v>32</v>
      </c>
      <c r="AX677" s="13" t="s">
        <v>76</v>
      </c>
      <c r="AY677" s="155" t="s">
        <v>132</v>
      </c>
    </row>
    <row r="678" spans="2:65" s="14" customFormat="1">
      <c r="B678" s="161"/>
      <c r="D678" s="144" t="s">
        <v>141</v>
      </c>
      <c r="E678" s="162" t="s">
        <v>1</v>
      </c>
      <c r="F678" s="163" t="s">
        <v>144</v>
      </c>
      <c r="H678" s="164">
        <v>525.69000000000005</v>
      </c>
      <c r="I678" s="165"/>
      <c r="L678" s="161"/>
      <c r="M678" s="166"/>
      <c r="T678" s="167"/>
      <c r="AT678" s="162" t="s">
        <v>141</v>
      </c>
      <c r="AU678" s="162" t="s">
        <v>85</v>
      </c>
      <c r="AV678" s="14" t="s">
        <v>131</v>
      </c>
      <c r="AW678" s="14" t="s">
        <v>32</v>
      </c>
      <c r="AX678" s="14" t="s">
        <v>83</v>
      </c>
      <c r="AY678" s="162" t="s">
        <v>132</v>
      </c>
    </row>
    <row r="679" spans="2:65" s="1" customFormat="1" ht="24.15" customHeight="1">
      <c r="B679" s="31"/>
      <c r="C679" s="131" t="s">
        <v>713</v>
      </c>
      <c r="D679" s="131" t="s">
        <v>135</v>
      </c>
      <c r="E679" s="132" t="s">
        <v>1227</v>
      </c>
      <c r="F679" s="133" t="s">
        <v>1228</v>
      </c>
      <c r="G679" s="134" t="s">
        <v>191</v>
      </c>
      <c r="H679" s="135">
        <v>35</v>
      </c>
      <c r="I679" s="136"/>
      <c r="J679" s="137">
        <f>ROUND(I679*H679,2)</f>
        <v>0</v>
      </c>
      <c r="K679" s="133" t="s">
        <v>151</v>
      </c>
      <c r="L679" s="31"/>
      <c r="M679" s="138" t="s">
        <v>1</v>
      </c>
      <c r="N679" s="139" t="s">
        <v>41</v>
      </c>
      <c r="P679" s="140">
        <f>O679*H679</f>
        <v>0</v>
      </c>
      <c r="Q679" s="140">
        <v>0.25669999999999998</v>
      </c>
      <c r="R679" s="140">
        <f>Q679*H679</f>
        <v>8.9844999999999988</v>
      </c>
      <c r="S679" s="140">
        <v>0</v>
      </c>
      <c r="T679" s="141">
        <f>S679*H679</f>
        <v>0</v>
      </c>
      <c r="AR679" s="142" t="s">
        <v>131</v>
      </c>
      <c r="AT679" s="142" t="s">
        <v>135</v>
      </c>
      <c r="AU679" s="142" t="s">
        <v>85</v>
      </c>
      <c r="AY679" s="16" t="s">
        <v>132</v>
      </c>
      <c r="BE679" s="143">
        <f>IF(N679="základní",J679,0)</f>
        <v>0</v>
      </c>
      <c r="BF679" s="143">
        <f>IF(N679="snížená",J679,0)</f>
        <v>0</v>
      </c>
      <c r="BG679" s="143">
        <f>IF(N679="zákl. přenesená",J679,0)</f>
        <v>0</v>
      </c>
      <c r="BH679" s="143">
        <f>IF(N679="sníž. přenesená",J679,0)</f>
        <v>0</v>
      </c>
      <c r="BI679" s="143">
        <f>IF(N679="nulová",J679,0)</f>
        <v>0</v>
      </c>
      <c r="BJ679" s="16" t="s">
        <v>83</v>
      </c>
      <c r="BK679" s="143">
        <f>ROUND(I679*H679,2)</f>
        <v>0</v>
      </c>
      <c r="BL679" s="16" t="s">
        <v>131</v>
      </c>
      <c r="BM679" s="142" t="s">
        <v>1229</v>
      </c>
    </row>
    <row r="680" spans="2:65" s="1" customFormat="1" ht="19.2">
      <c r="B680" s="31"/>
      <c r="D680" s="144" t="s">
        <v>140</v>
      </c>
      <c r="F680" s="145" t="s">
        <v>1230</v>
      </c>
      <c r="I680" s="146"/>
      <c r="L680" s="31"/>
      <c r="M680" s="147"/>
      <c r="T680" s="55"/>
      <c r="AT680" s="16" t="s">
        <v>140</v>
      </c>
      <c r="AU680" s="16" t="s">
        <v>85</v>
      </c>
    </row>
    <row r="681" spans="2:65" s="12" customFormat="1">
      <c r="B681" s="148"/>
      <c r="D681" s="144" t="s">
        <v>141</v>
      </c>
      <c r="E681" s="149" t="s">
        <v>1</v>
      </c>
      <c r="F681" s="150" t="s">
        <v>823</v>
      </c>
      <c r="H681" s="149" t="s">
        <v>1</v>
      </c>
      <c r="I681" s="151"/>
      <c r="L681" s="148"/>
      <c r="M681" s="152"/>
      <c r="T681" s="153"/>
      <c r="AT681" s="149" t="s">
        <v>141</v>
      </c>
      <c r="AU681" s="149" t="s">
        <v>85</v>
      </c>
      <c r="AV681" s="12" t="s">
        <v>83</v>
      </c>
      <c r="AW681" s="12" t="s">
        <v>32</v>
      </c>
      <c r="AX681" s="12" t="s">
        <v>76</v>
      </c>
      <c r="AY681" s="149" t="s">
        <v>132</v>
      </c>
    </row>
    <row r="682" spans="2:65" s="13" customFormat="1">
      <c r="B682" s="154"/>
      <c r="D682" s="144" t="s">
        <v>141</v>
      </c>
      <c r="E682" s="155" t="s">
        <v>1</v>
      </c>
      <c r="F682" s="156" t="s">
        <v>359</v>
      </c>
      <c r="H682" s="157">
        <v>35</v>
      </c>
      <c r="I682" s="158"/>
      <c r="L682" s="154"/>
      <c r="M682" s="159"/>
      <c r="T682" s="160"/>
      <c r="AT682" s="155" t="s">
        <v>141</v>
      </c>
      <c r="AU682" s="155" t="s">
        <v>85</v>
      </c>
      <c r="AV682" s="13" t="s">
        <v>85</v>
      </c>
      <c r="AW682" s="13" t="s">
        <v>32</v>
      </c>
      <c r="AX682" s="13" t="s">
        <v>76</v>
      </c>
      <c r="AY682" s="155" t="s">
        <v>132</v>
      </c>
    </row>
    <row r="683" spans="2:65" s="14" customFormat="1">
      <c r="B683" s="161"/>
      <c r="D683" s="144" t="s">
        <v>141</v>
      </c>
      <c r="E683" s="162" t="s">
        <v>1</v>
      </c>
      <c r="F683" s="163" t="s">
        <v>144</v>
      </c>
      <c r="H683" s="164">
        <v>35</v>
      </c>
      <c r="I683" s="165"/>
      <c r="L683" s="161"/>
      <c r="M683" s="166"/>
      <c r="T683" s="167"/>
      <c r="AT683" s="162" t="s">
        <v>141</v>
      </c>
      <c r="AU683" s="162" t="s">
        <v>85</v>
      </c>
      <c r="AV683" s="14" t="s">
        <v>131</v>
      </c>
      <c r="AW683" s="14" t="s">
        <v>32</v>
      </c>
      <c r="AX683" s="14" t="s">
        <v>83</v>
      </c>
      <c r="AY683" s="162" t="s">
        <v>132</v>
      </c>
    </row>
    <row r="684" spans="2:65" s="11" customFormat="1" ht="22.95" customHeight="1">
      <c r="B684" s="119"/>
      <c r="D684" s="120" t="s">
        <v>75</v>
      </c>
      <c r="E684" s="129" t="s">
        <v>188</v>
      </c>
      <c r="F684" s="129" t="s">
        <v>1231</v>
      </c>
      <c r="I684" s="122"/>
      <c r="J684" s="130">
        <f>BK684</f>
        <v>0</v>
      </c>
      <c r="L684" s="119"/>
      <c r="M684" s="124"/>
      <c r="P684" s="125">
        <f>SUM(P685:P691)</f>
        <v>0</v>
      </c>
      <c r="R684" s="125">
        <f>SUM(R685:R691)</f>
        <v>0.13190400000000002</v>
      </c>
      <c r="T684" s="126">
        <f>SUM(T685:T691)</f>
        <v>0</v>
      </c>
      <c r="AR684" s="120" t="s">
        <v>83</v>
      </c>
      <c r="AT684" s="127" t="s">
        <v>75</v>
      </c>
      <c r="AU684" s="127" t="s">
        <v>83</v>
      </c>
      <c r="AY684" s="120" t="s">
        <v>132</v>
      </c>
      <c r="BK684" s="128">
        <f>SUM(BK685:BK691)</f>
        <v>0</v>
      </c>
    </row>
    <row r="685" spans="2:65" s="1" customFormat="1" ht="16.5" customHeight="1">
      <c r="B685" s="31"/>
      <c r="C685" s="131" t="s">
        <v>718</v>
      </c>
      <c r="D685" s="131" t="s">
        <v>135</v>
      </c>
      <c r="E685" s="132" t="s">
        <v>1232</v>
      </c>
      <c r="F685" s="133" t="s">
        <v>1233</v>
      </c>
      <c r="G685" s="134" t="s">
        <v>503</v>
      </c>
      <c r="H685" s="135">
        <v>3.6</v>
      </c>
      <c r="I685" s="136"/>
      <c r="J685" s="137">
        <f>ROUND(I685*H685,2)</f>
        <v>0</v>
      </c>
      <c r="K685" s="133" t="s">
        <v>151</v>
      </c>
      <c r="L685" s="31"/>
      <c r="M685" s="138" t="s">
        <v>1</v>
      </c>
      <c r="N685" s="139" t="s">
        <v>41</v>
      </c>
      <c r="P685" s="140">
        <f>O685*H685</f>
        <v>0</v>
      </c>
      <c r="Q685" s="140">
        <v>5.1999999999999995E-4</v>
      </c>
      <c r="R685" s="140">
        <f>Q685*H685</f>
        <v>1.872E-3</v>
      </c>
      <c r="S685" s="140">
        <v>0</v>
      </c>
      <c r="T685" s="141">
        <f>S685*H685</f>
        <v>0</v>
      </c>
      <c r="AR685" s="142" t="s">
        <v>131</v>
      </c>
      <c r="AT685" s="142" t="s">
        <v>135</v>
      </c>
      <c r="AU685" s="142" t="s">
        <v>85</v>
      </c>
      <c r="AY685" s="16" t="s">
        <v>132</v>
      </c>
      <c r="BE685" s="143">
        <f>IF(N685="základní",J685,0)</f>
        <v>0</v>
      </c>
      <c r="BF685" s="143">
        <f>IF(N685="snížená",J685,0)</f>
        <v>0</v>
      </c>
      <c r="BG685" s="143">
        <f>IF(N685="zákl. přenesená",J685,0)</f>
        <v>0</v>
      </c>
      <c r="BH685" s="143">
        <f>IF(N685="sníž. přenesená",J685,0)</f>
        <v>0</v>
      </c>
      <c r="BI685" s="143">
        <f>IF(N685="nulová",J685,0)</f>
        <v>0</v>
      </c>
      <c r="BJ685" s="16" t="s">
        <v>83</v>
      </c>
      <c r="BK685" s="143">
        <f>ROUND(I685*H685,2)</f>
        <v>0</v>
      </c>
      <c r="BL685" s="16" t="s">
        <v>131</v>
      </c>
      <c r="BM685" s="142" t="s">
        <v>1234</v>
      </c>
    </row>
    <row r="686" spans="2:65" s="1" customFormat="1" ht="19.2">
      <c r="B686" s="31"/>
      <c r="D686" s="144" t="s">
        <v>140</v>
      </c>
      <c r="F686" s="145" t="s">
        <v>1235</v>
      </c>
      <c r="I686" s="146"/>
      <c r="L686" s="31"/>
      <c r="M686" s="147"/>
      <c r="T686" s="55"/>
      <c r="AT686" s="16" t="s">
        <v>140</v>
      </c>
      <c r="AU686" s="16" t="s">
        <v>85</v>
      </c>
    </row>
    <row r="687" spans="2:65" s="12" customFormat="1" ht="20.399999999999999">
      <c r="B687" s="148"/>
      <c r="D687" s="144" t="s">
        <v>141</v>
      </c>
      <c r="E687" s="149" t="s">
        <v>1</v>
      </c>
      <c r="F687" s="150" t="s">
        <v>1236</v>
      </c>
      <c r="H687" s="149" t="s">
        <v>1</v>
      </c>
      <c r="I687" s="151"/>
      <c r="L687" s="148"/>
      <c r="M687" s="152"/>
      <c r="T687" s="153"/>
      <c r="AT687" s="149" t="s">
        <v>141</v>
      </c>
      <c r="AU687" s="149" t="s">
        <v>85</v>
      </c>
      <c r="AV687" s="12" t="s">
        <v>83</v>
      </c>
      <c r="AW687" s="12" t="s">
        <v>32</v>
      </c>
      <c r="AX687" s="12" t="s">
        <v>76</v>
      </c>
      <c r="AY687" s="149" t="s">
        <v>132</v>
      </c>
    </row>
    <row r="688" spans="2:65" s="13" customFormat="1">
      <c r="B688" s="154"/>
      <c r="D688" s="144" t="s">
        <v>141</v>
      </c>
      <c r="E688" s="155" t="s">
        <v>1</v>
      </c>
      <c r="F688" s="156" t="s">
        <v>1237</v>
      </c>
      <c r="H688" s="157">
        <v>3.6</v>
      </c>
      <c r="I688" s="158"/>
      <c r="L688" s="154"/>
      <c r="M688" s="159"/>
      <c r="T688" s="160"/>
      <c r="AT688" s="155" t="s">
        <v>141</v>
      </c>
      <c r="AU688" s="155" t="s">
        <v>85</v>
      </c>
      <c r="AV688" s="13" t="s">
        <v>85</v>
      </c>
      <c r="AW688" s="13" t="s">
        <v>32</v>
      </c>
      <c r="AX688" s="13" t="s">
        <v>76</v>
      </c>
      <c r="AY688" s="155" t="s">
        <v>132</v>
      </c>
    </row>
    <row r="689" spans="2:65" s="14" customFormat="1">
      <c r="B689" s="161"/>
      <c r="D689" s="144" t="s">
        <v>141</v>
      </c>
      <c r="E689" s="162" t="s">
        <v>1</v>
      </c>
      <c r="F689" s="163" t="s">
        <v>144</v>
      </c>
      <c r="H689" s="164">
        <v>3.6</v>
      </c>
      <c r="I689" s="165"/>
      <c r="L689" s="161"/>
      <c r="M689" s="166"/>
      <c r="T689" s="167"/>
      <c r="AT689" s="162" t="s">
        <v>141</v>
      </c>
      <c r="AU689" s="162" t="s">
        <v>85</v>
      </c>
      <c r="AV689" s="14" t="s">
        <v>131</v>
      </c>
      <c r="AW689" s="14" t="s">
        <v>32</v>
      </c>
      <c r="AX689" s="14" t="s">
        <v>83</v>
      </c>
      <c r="AY689" s="162" t="s">
        <v>132</v>
      </c>
    </row>
    <row r="690" spans="2:65" s="1" customFormat="1" ht="24.15" customHeight="1">
      <c r="B690" s="31"/>
      <c r="C690" s="168" t="s">
        <v>727</v>
      </c>
      <c r="D690" s="168" t="s">
        <v>236</v>
      </c>
      <c r="E690" s="169" t="s">
        <v>1238</v>
      </c>
      <c r="F690" s="170" t="s">
        <v>1239</v>
      </c>
      <c r="G690" s="171" t="s">
        <v>503</v>
      </c>
      <c r="H690" s="172">
        <v>3.6</v>
      </c>
      <c r="I690" s="173"/>
      <c r="J690" s="174">
        <f>ROUND(I690*H690,2)</f>
        <v>0</v>
      </c>
      <c r="K690" s="170" t="s">
        <v>151</v>
      </c>
      <c r="L690" s="175"/>
      <c r="M690" s="176" t="s">
        <v>1</v>
      </c>
      <c r="N690" s="177" t="s">
        <v>41</v>
      </c>
      <c r="P690" s="140">
        <f>O690*H690</f>
        <v>0</v>
      </c>
      <c r="Q690" s="140">
        <v>3.6119999999999999E-2</v>
      </c>
      <c r="R690" s="140">
        <f>Q690*H690</f>
        <v>0.13003200000000001</v>
      </c>
      <c r="S690" s="140">
        <v>0</v>
      </c>
      <c r="T690" s="141">
        <f>S690*H690</f>
        <v>0</v>
      </c>
      <c r="AR690" s="142" t="s">
        <v>188</v>
      </c>
      <c r="AT690" s="142" t="s">
        <v>236</v>
      </c>
      <c r="AU690" s="142" t="s">
        <v>85</v>
      </c>
      <c r="AY690" s="16" t="s">
        <v>132</v>
      </c>
      <c r="BE690" s="143">
        <f>IF(N690="základní",J690,0)</f>
        <v>0</v>
      </c>
      <c r="BF690" s="143">
        <f>IF(N690="snížená",J690,0)</f>
        <v>0</v>
      </c>
      <c r="BG690" s="143">
        <f>IF(N690="zákl. přenesená",J690,0)</f>
        <v>0</v>
      </c>
      <c r="BH690" s="143">
        <f>IF(N690="sníž. přenesená",J690,0)</f>
        <v>0</v>
      </c>
      <c r="BI690" s="143">
        <f>IF(N690="nulová",J690,0)</f>
        <v>0</v>
      </c>
      <c r="BJ690" s="16" t="s">
        <v>83</v>
      </c>
      <c r="BK690" s="143">
        <f>ROUND(I690*H690,2)</f>
        <v>0</v>
      </c>
      <c r="BL690" s="16" t="s">
        <v>131</v>
      </c>
      <c r="BM690" s="142" t="s">
        <v>1240</v>
      </c>
    </row>
    <row r="691" spans="2:65" s="1" customFormat="1">
      <c r="B691" s="31"/>
      <c r="D691" s="144" t="s">
        <v>140</v>
      </c>
      <c r="F691" s="145" t="s">
        <v>1239</v>
      </c>
      <c r="I691" s="146"/>
      <c r="L691" s="31"/>
      <c r="M691" s="147"/>
      <c r="T691" s="55"/>
      <c r="AT691" s="16" t="s">
        <v>140</v>
      </c>
      <c r="AU691" s="16" t="s">
        <v>85</v>
      </c>
    </row>
    <row r="692" spans="2:65" s="11" customFormat="1" ht="22.95" customHeight="1">
      <c r="B692" s="119"/>
      <c r="D692" s="120" t="s">
        <v>75</v>
      </c>
      <c r="E692" s="129" t="s">
        <v>196</v>
      </c>
      <c r="F692" s="129" t="s">
        <v>318</v>
      </c>
      <c r="I692" s="122"/>
      <c r="J692" s="130">
        <f>BK692</f>
        <v>0</v>
      </c>
      <c r="L692" s="119"/>
      <c r="M692" s="124"/>
      <c r="P692" s="125">
        <f>SUM(P693:P782)</f>
        <v>0</v>
      </c>
      <c r="R692" s="125">
        <f>SUM(R693:R782)</f>
        <v>16.852051000000003</v>
      </c>
      <c r="T692" s="126">
        <f>SUM(T693:T782)</f>
        <v>638.2953</v>
      </c>
      <c r="AR692" s="120" t="s">
        <v>83</v>
      </c>
      <c r="AT692" s="127" t="s">
        <v>75</v>
      </c>
      <c r="AU692" s="127" t="s">
        <v>83</v>
      </c>
      <c r="AY692" s="120" t="s">
        <v>132</v>
      </c>
      <c r="BK692" s="128">
        <f>SUM(BK693:BK782)</f>
        <v>0</v>
      </c>
    </row>
    <row r="693" spans="2:65" s="1" customFormat="1" ht="33" customHeight="1">
      <c r="B693" s="31"/>
      <c r="C693" s="131" t="s">
        <v>731</v>
      </c>
      <c r="D693" s="131" t="s">
        <v>135</v>
      </c>
      <c r="E693" s="132" t="s">
        <v>1241</v>
      </c>
      <c r="F693" s="133" t="s">
        <v>1242</v>
      </c>
      <c r="G693" s="134" t="s">
        <v>503</v>
      </c>
      <c r="H693" s="135">
        <v>112</v>
      </c>
      <c r="I693" s="136"/>
      <c r="J693" s="137">
        <f>ROUND(I693*H693,2)</f>
        <v>0</v>
      </c>
      <c r="K693" s="133" t="s">
        <v>151</v>
      </c>
      <c r="L693" s="31"/>
      <c r="M693" s="138" t="s">
        <v>1</v>
      </c>
      <c r="N693" s="139" t="s">
        <v>41</v>
      </c>
      <c r="P693" s="140">
        <f>O693*H693</f>
        <v>0</v>
      </c>
      <c r="Q693" s="140">
        <v>9.5990000000000006E-2</v>
      </c>
      <c r="R693" s="140">
        <f>Q693*H693</f>
        <v>10.75088</v>
      </c>
      <c r="S693" s="140">
        <v>0</v>
      </c>
      <c r="T693" s="141">
        <f>S693*H693</f>
        <v>0</v>
      </c>
      <c r="AR693" s="142" t="s">
        <v>131</v>
      </c>
      <c r="AT693" s="142" t="s">
        <v>135</v>
      </c>
      <c r="AU693" s="142" t="s">
        <v>85</v>
      </c>
      <c r="AY693" s="16" t="s">
        <v>132</v>
      </c>
      <c r="BE693" s="143">
        <f>IF(N693="základní",J693,0)</f>
        <v>0</v>
      </c>
      <c r="BF693" s="143">
        <f>IF(N693="snížená",J693,0)</f>
        <v>0</v>
      </c>
      <c r="BG693" s="143">
        <f>IF(N693="zákl. přenesená",J693,0)</f>
        <v>0</v>
      </c>
      <c r="BH693" s="143">
        <f>IF(N693="sníž. přenesená",J693,0)</f>
        <v>0</v>
      </c>
      <c r="BI693" s="143">
        <f>IF(N693="nulová",J693,0)</f>
        <v>0</v>
      </c>
      <c r="BJ693" s="16" t="s">
        <v>83</v>
      </c>
      <c r="BK693" s="143">
        <f>ROUND(I693*H693,2)</f>
        <v>0</v>
      </c>
      <c r="BL693" s="16" t="s">
        <v>131</v>
      </c>
      <c r="BM693" s="142" t="s">
        <v>1243</v>
      </c>
    </row>
    <row r="694" spans="2:65" s="1" customFormat="1" ht="28.8">
      <c r="B694" s="31"/>
      <c r="D694" s="144" t="s">
        <v>140</v>
      </c>
      <c r="F694" s="145" t="s">
        <v>1244</v>
      </c>
      <c r="I694" s="146"/>
      <c r="L694" s="31"/>
      <c r="M694" s="147"/>
      <c r="T694" s="55"/>
      <c r="AT694" s="16" t="s">
        <v>140</v>
      </c>
      <c r="AU694" s="16" t="s">
        <v>85</v>
      </c>
    </row>
    <row r="695" spans="2:65" s="13" customFormat="1">
      <c r="B695" s="154"/>
      <c r="D695" s="144" t="s">
        <v>141</v>
      </c>
      <c r="E695" s="155" t="s">
        <v>1</v>
      </c>
      <c r="F695" s="156" t="s">
        <v>1245</v>
      </c>
      <c r="H695" s="157">
        <v>112</v>
      </c>
      <c r="I695" s="158"/>
      <c r="L695" s="154"/>
      <c r="M695" s="159"/>
      <c r="T695" s="160"/>
      <c r="AT695" s="155" t="s">
        <v>141</v>
      </c>
      <c r="AU695" s="155" t="s">
        <v>85</v>
      </c>
      <c r="AV695" s="13" t="s">
        <v>85</v>
      </c>
      <c r="AW695" s="13" t="s">
        <v>32</v>
      </c>
      <c r="AX695" s="13" t="s">
        <v>76</v>
      </c>
      <c r="AY695" s="155" t="s">
        <v>132</v>
      </c>
    </row>
    <row r="696" spans="2:65" s="14" customFormat="1">
      <c r="B696" s="161"/>
      <c r="D696" s="144" t="s">
        <v>141</v>
      </c>
      <c r="E696" s="162" t="s">
        <v>1</v>
      </c>
      <c r="F696" s="163" t="s">
        <v>144</v>
      </c>
      <c r="H696" s="164">
        <v>112</v>
      </c>
      <c r="I696" s="165"/>
      <c r="L696" s="161"/>
      <c r="M696" s="166"/>
      <c r="T696" s="167"/>
      <c r="AT696" s="162" t="s">
        <v>141</v>
      </c>
      <c r="AU696" s="162" t="s">
        <v>85</v>
      </c>
      <c r="AV696" s="14" t="s">
        <v>131</v>
      </c>
      <c r="AW696" s="14" t="s">
        <v>32</v>
      </c>
      <c r="AX696" s="14" t="s">
        <v>83</v>
      </c>
      <c r="AY696" s="162" t="s">
        <v>132</v>
      </c>
    </row>
    <row r="697" spans="2:65" s="1" customFormat="1" ht="21.75" customHeight="1">
      <c r="B697" s="31"/>
      <c r="C697" s="168" t="s">
        <v>735</v>
      </c>
      <c r="D697" s="168" t="s">
        <v>236</v>
      </c>
      <c r="E697" s="169" t="s">
        <v>1246</v>
      </c>
      <c r="F697" s="170" t="s">
        <v>1247</v>
      </c>
      <c r="G697" s="171" t="s">
        <v>503</v>
      </c>
      <c r="H697" s="172">
        <v>114.24</v>
      </c>
      <c r="I697" s="173"/>
      <c r="J697" s="174">
        <f>ROUND(I697*H697,2)</f>
        <v>0</v>
      </c>
      <c r="K697" s="170" t="s">
        <v>151</v>
      </c>
      <c r="L697" s="175"/>
      <c r="M697" s="176" t="s">
        <v>1</v>
      </c>
      <c r="N697" s="177" t="s">
        <v>41</v>
      </c>
      <c r="P697" s="140">
        <f>O697*H697</f>
        <v>0</v>
      </c>
      <c r="Q697" s="140">
        <v>2.1000000000000001E-2</v>
      </c>
      <c r="R697" s="140">
        <f>Q697*H697</f>
        <v>2.3990399999999998</v>
      </c>
      <c r="S697" s="140">
        <v>0</v>
      </c>
      <c r="T697" s="141">
        <f>S697*H697</f>
        <v>0</v>
      </c>
      <c r="AR697" s="142" t="s">
        <v>188</v>
      </c>
      <c r="AT697" s="142" t="s">
        <v>236</v>
      </c>
      <c r="AU697" s="142" t="s">
        <v>85</v>
      </c>
      <c r="AY697" s="16" t="s">
        <v>132</v>
      </c>
      <c r="BE697" s="143">
        <f>IF(N697="základní",J697,0)</f>
        <v>0</v>
      </c>
      <c r="BF697" s="143">
        <f>IF(N697="snížená",J697,0)</f>
        <v>0</v>
      </c>
      <c r="BG697" s="143">
        <f>IF(N697="zákl. přenesená",J697,0)</f>
        <v>0</v>
      </c>
      <c r="BH697" s="143">
        <f>IF(N697="sníž. přenesená",J697,0)</f>
        <v>0</v>
      </c>
      <c r="BI697" s="143">
        <f>IF(N697="nulová",J697,0)</f>
        <v>0</v>
      </c>
      <c r="BJ697" s="16" t="s">
        <v>83</v>
      </c>
      <c r="BK697" s="143">
        <f>ROUND(I697*H697,2)</f>
        <v>0</v>
      </c>
      <c r="BL697" s="16" t="s">
        <v>131</v>
      </c>
      <c r="BM697" s="142" t="s">
        <v>1248</v>
      </c>
    </row>
    <row r="698" spans="2:65" s="1" customFormat="1">
      <c r="B698" s="31"/>
      <c r="D698" s="144" t="s">
        <v>140</v>
      </c>
      <c r="F698" s="145" t="s">
        <v>1247</v>
      </c>
      <c r="I698" s="146"/>
      <c r="L698" s="31"/>
      <c r="M698" s="147"/>
      <c r="T698" s="55"/>
      <c r="AT698" s="16" t="s">
        <v>140</v>
      </c>
      <c r="AU698" s="16" t="s">
        <v>85</v>
      </c>
    </row>
    <row r="699" spans="2:65" s="13" customFormat="1">
      <c r="B699" s="154"/>
      <c r="D699" s="144" t="s">
        <v>141</v>
      </c>
      <c r="F699" s="156" t="s">
        <v>1249</v>
      </c>
      <c r="H699" s="157">
        <v>114.24</v>
      </c>
      <c r="I699" s="158"/>
      <c r="L699" s="154"/>
      <c r="M699" s="159"/>
      <c r="T699" s="160"/>
      <c r="AT699" s="155" t="s">
        <v>141</v>
      </c>
      <c r="AU699" s="155" t="s">
        <v>85</v>
      </c>
      <c r="AV699" s="13" t="s">
        <v>85</v>
      </c>
      <c r="AW699" s="13" t="s">
        <v>4</v>
      </c>
      <c r="AX699" s="13" t="s">
        <v>83</v>
      </c>
      <c r="AY699" s="155" t="s">
        <v>132</v>
      </c>
    </row>
    <row r="700" spans="2:65" s="1" customFormat="1" ht="33" customHeight="1">
      <c r="B700" s="31"/>
      <c r="C700" s="131" t="s">
        <v>740</v>
      </c>
      <c r="D700" s="131" t="s">
        <v>135</v>
      </c>
      <c r="E700" s="132" t="s">
        <v>1241</v>
      </c>
      <c r="F700" s="133" t="s">
        <v>1242</v>
      </c>
      <c r="G700" s="134" t="s">
        <v>503</v>
      </c>
      <c r="H700" s="135">
        <v>24</v>
      </c>
      <c r="I700" s="136"/>
      <c r="J700" s="137">
        <f>ROUND(I700*H700,2)</f>
        <v>0</v>
      </c>
      <c r="K700" s="133" t="s">
        <v>151</v>
      </c>
      <c r="L700" s="31"/>
      <c r="M700" s="138" t="s">
        <v>1</v>
      </c>
      <c r="N700" s="139" t="s">
        <v>41</v>
      </c>
      <c r="P700" s="140">
        <f>O700*H700</f>
        <v>0</v>
      </c>
      <c r="Q700" s="140">
        <v>9.5990000000000006E-2</v>
      </c>
      <c r="R700" s="140">
        <f>Q700*H700</f>
        <v>2.30376</v>
      </c>
      <c r="S700" s="140">
        <v>0</v>
      </c>
      <c r="T700" s="141">
        <f>S700*H700</f>
        <v>0</v>
      </c>
      <c r="AR700" s="142" t="s">
        <v>131</v>
      </c>
      <c r="AT700" s="142" t="s">
        <v>135</v>
      </c>
      <c r="AU700" s="142" t="s">
        <v>85</v>
      </c>
      <c r="AY700" s="16" t="s">
        <v>132</v>
      </c>
      <c r="BE700" s="143">
        <f>IF(N700="základní",J700,0)</f>
        <v>0</v>
      </c>
      <c r="BF700" s="143">
        <f>IF(N700="snížená",J700,0)</f>
        <v>0</v>
      </c>
      <c r="BG700" s="143">
        <f>IF(N700="zákl. přenesená",J700,0)</f>
        <v>0</v>
      </c>
      <c r="BH700" s="143">
        <f>IF(N700="sníž. přenesená",J700,0)</f>
        <v>0</v>
      </c>
      <c r="BI700" s="143">
        <f>IF(N700="nulová",J700,0)</f>
        <v>0</v>
      </c>
      <c r="BJ700" s="16" t="s">
        <v>83</v>
      </c>
      <c r="BK700" s="143">
        <f>ROUND(I700*H700,2)</f>
        <v>0</v>
      </c>
      <c r="BL700" s="16" t="s">
        <v>131</v>
      </c>
      <c r="BM700" s="142" t="s">
        <v>1250</v>
      </c>
    </row>
    <row r="701" spans="2:65" s="1" customFormat="1" ht="28.8">
      <c r="B701" s="31"/>
      <c r="D701" s="144" t="s">
        <v>140</v>
      </c>
      <c r="F701" s="145" t="s">
        <v>1244</v>
      </c>
      <c r="I701" s="146"/>
      <c r="L701" s="31"/>
      <c r="M701" s="147"/>
      <c r="T701" s="55"/>
      <c r="AT701" s="16" t="s">
        <v>140</v>
      </c>
      <c r="AU701" s="16" t="s">
        <v>85</v>
      </c>
    </row>
    <row r="702" spans="2:65" s="13" customFormat="1">
      <c r="B702" s="154"/>
      <c r="D702" s="144" t="s">
        <v>141</v>
      </c>
      <c r="E702" s="155" t="s">
        <v>1</v>
      </c>
      <c r="F702" s="156" t="s">
        <v>286</v>
      </c>
      <c r="H702" s="157">
        <v>24</v>
      </c>
      <c r="I702" s="158"/>
      <c r="L702" s="154"/>
      <c r="M702" s="159"/>
      <c r="T702" s="160"/>
      <c r="AT702" s="155" t="s">
        <v>141</v>
      </c>
      <c r="AU702" s="155" t="s">
        <v>85</v>
      </c>
      <c r="AV702" s="13" t="s">
        <v>85</v>
      </c>
      <c r="AW702" s="13" t="s">
        <v>32</v>
      </c>
      <c r="AX702" s="13" t="s">
        <v>76</v>
      </c>
      <c r="AY702" s="155" t="s">
        <v>132</v>
      </c>
    </row>
    <row r="703" spans="2:65" s="14" customFormat="1">
      <c r="B703" s="161"/>
      <c r="D703" s="144" t="s">
        <v>141</v>
      </c>
      <c r="E703" s="162" t="s">
        <v>1</v>
      </c>
      <c r="F703" s="163" t="s">
        <v>144</v>
      </c>
      <c r="H703" s="164">
        <v>24</v>
      </c>
      <c r="I703" s="165"/>
      <c r="L703" s="161"/>
      <c r="M703" s="166"/>
      <c r="T703" s="167"/>
      <c r="AT703" s="162" t="s">
        <v>141</v>
      </c>
      <c r="AU703" s="162" t="s">
        <v>85</v>
      </c>
      <c r="AV703" s="14" t="s">
        <v>131</v>
      </c>
      <c r="AW703" s="14" t="s">
        <v>32</v>
      </c>
      <c r="AX703" s="14" t="s">
        <v>83</v>
      </c>
      <c r="AY703" s="162" t="s">
        <v>132</v>
      </c>
    </row>
    <row r="704" spans="2:65" s="1" customFormat="1" ht="24.15" customHeight="1">
      <c r="B704" s="31"/>
      <c r="C704" s="168" t="s">
        <v>744</v>
      </c>
      <c r="D704" s="168" t="s">
        <v>236</v>
      </c>
      <c r="E704" s="169" t="s">
        <v>1251</v>
      </c>
      <c r="F704" s="170" t="s">
        <v>1252</v>
      </c>
      <c r="G704" s="171" t="s">
        <v>520</v>
      </c>
      <c r="H704" s="172">
        <v>24</v>
      </c>
      <c r="I704" s="173"/>
      <c r="J704" s="174">
        <f>ROUND(I704*H704,2)</f>
        <v>0</v>
      </c>
      <c r="K704" s="170" t="s">
        <v>268</v>
      </c>
      <c r="L704" s="175"/>
      <c r="M704" s="176" t="s">
        <v>1</v>
      </c>
      <c r="N704" s="177" t="s">
        <v>41</v>
      </c>
      <c r="P704" s="140">
        <f>O704*H704</f>
        <v>0</v>
      </c>
      <c r="Q704" s="140">
        <v>5.6120000000000003E-2</v>
      </c>
      <c r="R704" s="140">
        <f>Q704*H704</f>
        <v>1.3468800000000001</v>
      </c>
      <c r="S704" s="140">
        <v>0</v>
      </c>
      <c r="T704" s="141">
        <f>S704*H704</f>
        <v>0</v>
      </c>
      <c r="AR704" s="142" t="s">
        <v>188</v>
      </c>
      <c r="AT704" s="142" t="s">
        <v>236</v>
      </c>
      <c r="AU704" s="142" t="s">
        <v>85</v>
      </c>
      <c r="AY704" s="16" t="s">
        <v>132</v>
      </c>
      <c r="BE704" s="143">
        <f>IF(N704="základní",J704,0)</f>
        <v>0</v>
      </c>
      <c r="BF704" s="143">
        <f>IF(N704="snížená",J704,0)</f>
        <v>0</v>
      </c>
      <c r="BG704" s="143">
        <f>IF(N704="zákl. přenesená",J704,0)</f>
        <v>0</v>
      </c>
      <c r="BH704" s="143">
        <f>IF(N704="sníž. přenesená",J704,0)</f>
        <v>0</v>
      </c>
      <c r="BI704" s="143">
        <f>IF(N704="nulová",J704,0)</f>
        <v>0</v>
      </c>
      <c r="BJ704" s="16" t="s">
        <v>83</v>
      </c>
      <c r="BK704" s="143">
        <f>ROUND(I704*H704,2)</f>
        <v>0</v>
      </c>
      <c r="BL704" s="16" t="s">
        <v>131</v>
      </c>
      <c r="BM704" s="142" t="s">
        <v>1253</v>
      </c>
    </row>
    <row r="705" spans="2:65" s="1" customFormat="1" ht="19.2">
      <c r="B705" s="31"/>
      <c r="D705" s="144" t="s">
        <v>140</v>
      </c>
      <c r="F705" s="145" t="s">
        <v>1252</v>
      </c>
      <c r="I705" s="146"/>
      <c r="L705" s="31"/>
      <c r="M705" s="147"/>
      <c r="T705" s="55"/>
      <c r="AT705" s="16" t="s">
        <v>140</v>
      </c>
      <c r="AU705" s="16" t="s">
        <v>85</v>
      </c>
    </row>
    <row r="706" spans="2:65" s="1" customFormat="1" ht="37.950000000000003" customHeight="1">
      <c r="B706" s="31"/>
      <c r="C706" s="131" t="s">
        <v>1254</v>
      </c>
      <c r="D706" s="131" t="s">
        <v>135</v>
      </c>
      <c r="E706" s="132" t="s">
        <v>1255</v>
      </c>
      <c r="F706" s="133" t="s">
        <v>1256</v>
      </c>
      <c r="G706" s="134" t="s">
        <v>191</v>
      </c>
      <c r="H706" s="135">
        <v>1113.1869999999999</v>
      </c>
      <c r="I706" s="136"/>
      <c r="J706" s="137">
        <f>ROUND(I706*H706,2)</f>
        <v>0</v>
      </c>
      <c r="K706" s="133" t="s">
        <v>1257</v>
      </c>
      <c r="L706" s="31"/>
      <c r="M706" s="138" t="s">
        <v>1</v>
      </c>
      <c r="N706" s="139" t="s">
        <v>41</v>
      </c>
      <c r="P706" s="140">
        <f>O706*H706</f>
        <v>0</v>
      </c>
      <c r="Q706" s="140">
        <v>0</v>
      </c>
      <c r="R706" s="140">
        <f>Q706*H706</f>
        <v>0</v>
      </c>
      <c r="S706" s="140">
        <v>0</v>
      </c>
      <c r="T706" s="141">
        <f>S706*H706</f>
        <v>0</v>
      </c>
      <c r="AR706" s="142" t="s">
        <v>131</v>
      </c>
      <c r="AT706" s="142" t="s">
        <v>135</v>
      </c>
      <c r="AU706" s="142" t="s">
        <v>85</v>
      </c>
      <c r="AY706" s="16" t="s">
        <v>132</v>
      </c>
      <c r="BE706" s="143">
        <f>IF(N706="základní",J706,0)</f>
        <v>0</v>
      </c>
      <c r="BF706" s="143">
        <f>IF(N706="snížená",J706,0)</f>
        <v>0</v>
      </c>
      <c r="BG706" s="143">
        <f>IF(N706="zákl. přenesená",J706,0)</f>
        <v>0</v>
      </c>
      <c r="BH706" s="143">
        <f>IF(N706="sníž. přenesená",J706,0)</f>
        <v>0</v>
      </c>
      <c r="BI706" s="143">
        <f>IF(N706="nulová",J706,0)</f>
        <v>0</v>
      </c>
      <c r="BJ706" s="16" t="s">
        <v>83</v>
      </c>
      <c r="BK706" s="143">
        <f>ROUND(I706*H706,2)</f>
        <v>0</v>
      </c>
      <c r="BL706" s="16" t="s">
        <v>131</v>
      </c>
      <c r="BM706" s="142" t="s">
        <v>1258</v>
      </c>
    </row>
    <row r="707" spans="2:65" s="1" customFormat="1" ht="38.4">
      <c r="B707" s="31"/>
      <c r="D707" s="144" t="s">
        <v>140</v>
      </c>
      <c r="F707" s="145" t="s">
        <v>1259</v>
      </c>
      <c r="I707" s="146"/>
      <c r="L707" s="31"/>
      <c r="M707" s="147"/>
      <c r="T707" s="55"/>
      <c r="AT707" s="16" t="s">
        <v>140</v>
      </c>
      <c r="AU707" s="16" t="s">
        <v>85</v>
      </c>
    </row>
    <row r="708" spans="2:65" s="13" customFormat="1">
      <c r="B708" s="154"/>
      <c r="D708" s="144" t="s">
        <v>141</v>
      </c>
      <c r="E708" s="155" t="s">
        <v>1</v>
      </c>
      <c r="F708" s="156" t="s">
        <v>1260</v>
      </c>
      <c r="H708" s="157">
        <v>1113.1869999999999</v>
      </c>
      <c r="I708" s="158"/>
      <c r="L708" s="154"/>
      <c r="M708" s="159"/>
      <c r="T708" s="160"/>
      <c r="AT708" s="155" t="s">
        <v>141</v>
      </c>
      <c r="AU708" s="155" t="s">
        <v>85</v>
      </c>
      <c r="AV708" s="13" t="s">
        <v>85</v>
      </c>
      <c r="AW708" s="13" t="s">
        <v>32</v>
      </c>
      <c r="AX708" s="13" t="s">
        <v>76</v>
      </c>
      <c r="AY708" s="155" t="s">
        <v>132</v>
      </c>
    </row>
    <row r="709" spans="2:65" s="14" customFormat="1">
      <c r="B709" s="161"/>
      <c r="D709" s="144" t="s">
        <v>141</v>
      </c>
      <c r="E709" s="162" t="s">
        <v>1</v>
      </c>
      <c r="F709" s="163" t="s">
        <v>144</v>
      </c>
      <c r="H709" s="164">
        <v>1113.1869999999999</v>
      </c>
      <c r="I709" s="165"/>
      <c r="L709" s="161"/>
      <c r="M709" s="166"/>
      <c r="T709" s="167"/>
      <c r="AT709" s="162" t="s">
        <v>141</v>
      </c>
      <c r="AU709" s="162" t="s">
        <v>85</v>
      </c>
      <c r="AV709" s="14" t="s">
        <v>131</v>
      </c>
      <c r="AW709" s="14" t="s">
        <v>32</v>
      </c>
      <c r="AX709" s="14" t="s">
        <v>83</v>
      </c>
      <c r="AY709" s="162" t="s">
        <v>132</v>
      </c>
    </row>
    <row r="710" spans="2:65" s="1" customFormat="1" ht="24.15" customHeight="1">
      <c r="B710" s="31"/>
      <c r="C710" s="131" t="s">
        <v>1261</v>
      </c>
      <c r="D710" s="131" t="s">
        <v>135</v>
      </c>
      <c r="E710" s="132" t="s">
        <v>1262</v>
      </c>
      <c r="F710" s="133" t="s">
        <v>1263</v>
      </c>
      <c r="G710" s="134" t="s">
        <v>191</v>
      </c>
      <c r="H710" s="135">
        <v>100186.83</v>
      </c>
      <c r="I710" s="136"/>
      <c r="J710" s="137">
        <f>ROUND(I710*H710,2)</f>
        <v>0</v>
      </c>
      <c r="K710" s="133" t="s">
        <v>1257</v>
      </c>
      <c r="L710" s="31"/>
      <c r="M710" s="138" t="s">
        <v>1</v>
      </c>
      <c r="N710" s="139" t="s">
        <v>41</v>
      </c>
      <c r="P710" s="140">
        <f>O710*H710</f>
        <v>0</v>
      </c>
      <c r="Q710" s="140">
        <v>0</v>
      </c>
      <c r="R710" s="140">
        <f>Q710*H710</f>
        <v>0</v>
      </c>
      <c r="S710" s="140">
        <v>0</v>
      </c>
      <c r="T710" s="141">
        <f>S710*H710</f>
        <v>0</v>
      </c>
      <c r="AR710" s="142" t="s">
        <v>131</v>
      </c>
      <c r="AT710" s="142" t="s">
        <v>135</v>
      </c>
      <c r="AU710" s="142" t="s">
        <v>85</v>
      </c>
      <c r="AY710" s="16" t="s">
        <v>132</v>
      </c>
      <c r="BE710" s="143">
        <f>IF(N710="základní",J710,0)</f>
        <v>0</v>
      </c>
      <c r="BF710" s="143">
        <f>IF(N710="snížená",J710,0)</f>
        <v>0</v>
      </c>
      <c r="BG710" s="143">
        <f>IF(N710="zákl. přenesená",J710,0)</f>
        <v>0</v>
      </c>
      <c r="BH710" s="143">
        <f>IF(N710="sníž. přenesená",J710,0)</f>
        <v>0</v>
      </c>
      <c r="BI710" s="143">
        <f>IF(N710="nulová",J710,0)</f>
        <v>0</v>
      </c>
      <c r="BJ710" s="16" t="s">
        <v>83</v>
      </c>
      <c r="BK710" s="143">
        <f>ROUND(I710*H710,2)</f>
        <v>0</v>
      </c>
      <c r="BL710" s="16" t="s">
        <v>131</v>
      </c>
      <c r="BM710" s="142" t="s">
        <v>1264</v>
      </c>
    </row>
    <row r="711" spans="2:65" s="1" customFormat="1" ht="19.2">
      <c r="B711" s="31"/>
      <c r="D711" s="144" t="s">
        <v>140</v>
      </c>
      <c r="F711" s="145" t="s">
        <v>1263</v>
      </c>
      <c r="I711" s="146"/>
      <c r="L711" s="31"/>
      <c r="M711" s="147"/>
      <c r="T711" s="55"/>
      <c r="AT711" s="16" t="s">
        <v>140</v>
      </c>
      <c r="AU711" s="16" t="s">
        <v>85</v>
      </c>
    </row>
    <row r="712" spans="2:65" s="12" customFormat="1">
      <c r="B712" s="148"/>
      <c r="D712" s="144" t="s">
        <v>141</v>
      </c>
      <c r="E712" s="149" t="s">
        <v>1</v>
      </c>
      <c r="F712" s="150" t="s">
        <v>1265</v>
      </c>
      <c r="H712" s="149" t="s">
        <v>1</v>
      </c>
      <c r="I712" s="151"/>
      <c r="L712" s="148"/>
      <c r="M712" s="152"/>
      <c r="T712" s="153"/>
      <c r="AT712" s="149" t="s">
        <v>141</v>
      </c>
      <c r="AU712" s="149" t="s">
        <v>85</v>
      </c>
      <c r="AV712" s="12" t="s">
        <v>83</v>
      </c>
      <c r="AW712" s="12" t="s">
        <v>32</v>
      </c>
      <c r="AX712" s="12" t="s">
        <v>76</v>
      </c>
      <c r="AY712" s="149" t="s">
        <v>132</v>
      </c>
    </row>
    <row r="713" spans="2:65" s="13" customFormat="1">
      <c r="B713" s="154"/>
      <c r="D713" s="144" t="s">
        <v>141</v>
      </c>
      <c r="E713" s="155" t="s">
        <v>1</v>
      </c>
      <c r="F713" s="156" t="s">
        <v>1266</v>
      </c>
      <c r="H713" s="157">
        <v>100186.83</v>
      </c>
      <c r="I713" s="158"/>
      <c r="L713" s="154"/>
      <c r="M713" s="159"/>
      <c r="T713" s="160"/>
      <c r="AT713" s="155" t="s">
        <v>141</v>
      </c>
      <c r="AU713" s="155" t="s">
        <v>85</v>
      </c>
      <c r="AV713" s="13" t="s">
        <v>85</v>
      </c>
      <c r="AW713" s="13" t="s">
        <v>32</v>
      </c>
      <c r="AX713" s="13" t="s">
        <v>76</v>
      </c>
      <c r="AY713" s="155" t="s">
        <v>132</v>
      </c>
    </row>
    <row r="714" spans="2:65" s="14" customFormat="1">
      <c r="B714" s="161"/>
      <c r="D714" s="144" t="s">
        <v>141</v>
      </c>
      <c r="E714" s="162" t="s">
        <v>1</v>
      </c>
      <c r="F714" s="163" t="s">
        <v>144</v>
      </c>
      <c r="H714" s="164">
        <v>100186.83</v>
      </c>
      <c r="I714" s="165"/>
      <c r="L714" s="161"/>
      <c r="M714" s="166"/>
      <c r="T714" s="167"/>
      <c r="AT714" s="162" t="s">
        <v>141</v>
      </c>
      <c r="AU714" s="162" t="s">
        <v>85</v>
      </c>
      <c r="AV714" s="14" t="s">
        <v>131</v>
      </c>
      <c r="AW714" s="14" t="s">
        <v>32</v>
      </c>
      <c r="AX714" s="14" t="s">
        <v>83</v>
      </c>
      <c r="AY714" s="162" t="s">
        <v>132</v>
      </c>
    </row>
    <row r="715" spans="2:65" s="1" customFormat="1" ht="37.950000000000003" customHeight="1">
      <c r="B715" s="31"/>
      <c r="C715" s="131" t="s">
        <v>1267</v>
      </c>
      <c r="D715" s="131" t="s">
        <v>135</v>
      </c>
      <c r="E715" s="132" t="s">
        <v>1268</v>
      </c>
      <c r="F715" s="133" t="s">
        <v>1269</v>
      </c>
      <c r="G715" s="134" t="s">
        <v>191</v>
      </c>
      <c r="H715" s="135">
        <v>1113.1869999999999</v>
      </c>
      <c r="I715" s="136"/>
      <c r="J715" s="137">
        <f>ROUND(I715*H715,2)</f>
        <v>0</v>
      </c>
      <c r="K715" s="133" t="s">
        <v>1257</v>
      </c>
      <c r="L715" s="31"/>
      <c r="M715" s="138" t="s">
        <v>1</v>
      </c>
      <c r="N715" s="139" t="s">
        <v>41</v>
      </c>
      <c r="P715" s="140">
        <f>O715*H715</f>
        <v>0</v>
      </c>
      <c r="Q715" s="140">
        <v>0</v>
      </c>
      <c r="R715" s="140">
        <f>Q715*H715</f>
        <v>0</v>
      </c>
      <c r="S715" s="140">
        <v>0</v>
      </c>
      <c r="T715" s="141">
        <f>S715*H715</f>
        <v>0</v>
      </c>
      <c r="AR715" s="142" t="s">
        <v>131</v>
      </c>
      <c r="AT715" s="142" t="s">
        <v>135</v>
      </c>
      <c r="AU715" s="142" t="s">
        <v>85</v>
      </c>
      <c r="AY715" s="16" t="s">
        <v>132</v>
      </c>
      <c r="BE715" s="143">
        <f>IF(N715="základní",J715,0)</f>
        <v>0</v>
      </c>
      <c r="BF715" s="143">
        <f>IF(N715="snížená",J715,0)</f>
        <v>0</v>
      </c>
      <c r="BG715" s="143">
        <f>IF(N715="zákl. přenesená",J715,0)</f>
        <v>0</v>
      </c>
      <c r="BH715" s="143">
        <f>IF(N715="sníž. přenesená",J715,0)</f>
        <v>0</v>
      </c>
      <c r="BI715" s="143">
        <f>IF(N715="nulová",J715,0)</f>
        <v>0</v>
      </c>
      <c r="BJ715" s="16" t="s">
        <v>83</v>
      </c>
      <c r="BK715" s="143">
        <f>ROUND(I715*H715,2)</f>
        <v>0</v>
      </c>
      <c r="BL715" s="16" t="s">
        <v>131</v>
      </c>
      <c r="BM715" s="142" t="s">
        <v>1270</v>
      </c>
    </row>
    <row r="716" spans="2:65" s="1" customFormat="1" ht="38.4">
      <c r="B716" s="31"/>
      <c r="D716" s="144" t="s">
        <v>140</v>
      </c>
      <c r="F716" s="145" t="s">
        <v>1271</v>
      </c>
      <c r="I716" s="146"/>
      <c r="L716" s="31"/>
      <c r="M716" s="147"/>
      <c r="T716" s="55"/>
      <c r="AT716" s="16" t="s">
        <v>140</v>
      </c>
      <c r="AU716" s="16" t="s">
        <v>85</v>
      </c>
    </row>
    <row r="717" spans="2:65" s="1" customFormat="1" ht="16.5" customHeight="1">
      <c r="B717" s="31"/>
      <c r="C717" s="131" t="s">
        <v>1272</v>
      </c>
      <c r="D717" s="131" t="s">
        <v>135</v>
      </c>
      <c r="E717" s="132" t="s">
        <v>1273</v>
      </c>
      <c r="F717" s="133" t="s">
        <v>1274</v>
      </c>
      <c r="G717" s="134" t="s">
        <v>191</v>
      </c>
      <c r="H717" s="135">
        <v>1113.1869999999999</v>
      </c>
      <c r="I717" s="136"/>
      <c r="J717" s="137">
        <f>ROUND(I717*H717,2)</f>
        <v>0</v>
      </c>
      <c r="K717" s="133" t="s">
        <v>1257</v>
      </c>
      <c r="L717" s="31"/>
      <c r="M717" s="138" t="s">
        <v>1</v>
      </c>
      <c r="N717" s="139" t="s">
        <v>41</v>
      </c>
      <c r="P717" s="140">
        <f>O717*H717</f>
        <v>0</v>
      </c>
      <c r="Q717" s="140">
        <v>0</v>
      </c>
      <c r="R717" s="140">
        <f>Q717*H717</f>
        <v>0</v>
      </c>
      <c r="S717" s="140">
        <v>0</v>
      </c>
      <c r="T717" s="141">
        <f>S717*H717</f>
        <v>0</v>
      </c>
      <c r="AR717" s="142" t="s">
        <v>131</v>
      </c>
      <c r="AT717" s="142" t="s">
        <v>135</v>
      </c>
      <c r="AU717" s="142" t="s">
        <v>85</v>
      </c>
      <c r="AY717" s="16" t="s">
        <v>132</v>
      </c>
      <c r="BE717" s="143">
        <f>IF(N717="základní",J717,0)</f>
        <v>0</v>
      </c>
      <c r="BF717" s="143">
        <f>IF(N717="snížená",J717,0)</f>
        <v>0</v>
      </c>
      <c r="BG717" s="143">
        <f>IF(N717="zákl. přenesená",J717,0)</f>
        <v>0</v>
      </c>
      <c r="BH717" s="143">
        <f>IF(N717="sníž. přenesená",J717,0)</f>
        <v>0</v>
      </c>
      <c r="BI717" s="143">
        <f>IF(N717="nulová",J717,0)</f>
        <v>0</v>
      </c>
      <c r="BJ717" s="16" t="s">
        <v>83</v>
      </c>
      <c r="BK717" s="143">
        <f>ROUND(I717*H717,2)</f>
        <v>0</v>
      </c>
      <c r="BL717" s="16" t="s">
        <v>131</v>
      </c>
      <c r="BM717" s="142" t="s">
        <v>1275</v>
      </c>
    </row>
    <row r="718" spans="2:65" s="1" customFormat="1" ht="19.2">
      <c r="B718" s="31"/>
      <c r="D718" s="144" t="s">
        <v>140</v>
      </c>
      <c r="F718" s="145" t="s">
        <v>1276</v>
      </c>
      <c r="I718" s="146"/>
      <c r="L718" s="31"/>
      <c r="M718" s="147"/>
      <c r="T718" s="55"/>
      <c r="AT718" s="16" t="s">
        <v>140</v>
      </c>
      <c r="AU718" s="16" t="s">
        <v>85</v>
      </c>
    </row>
    <row r="719" spans="2:65" s="1" customFormat="1" ht="21.75" customHeight="1">
      <c r="B719" s="31"/>
      <c r="C719" s="131" t="s">
        <v>1277</v>
      </c>
      <c r="D719" s="131" t="s">
        <v>135</v>
      </c>
      <c r="E719" s="132" t="s">
        <v>1278</v>
      </c>
      <c r="F719" s="133" t="s">
        <v>1279</v>
      </c>
      <c r="G719" s="134" t="s">
        <v>191</v>
      </c>
      <c r="H719" s="135">
        <v>100186.83</v>
      </c>
      <c r="I719" s="136"/>
      <c r="J719" s="137">
        <f>ROUND(I719*H719,2)</f>
        <v>0</v>
      </c>
      <c r="K719" s="133" t="s">
        <v>1257</v>
      </c>
      <c r="L719" s="31"/>
      <c r="M719" s="138" t="s">
        <v>1</v>
      </c>
      <c r="N719" s="139" t="s">
        <v>41</v>
      </c>
      <c r="P719" s="140">
        <f>O719*H719</f>
        <v>0</v>
      </c>
      <c r="Q719" s="140">
        <v>0</v>
      </c>
      <c r="R719" s="140">
        <f>Q719*H719</f>
        <v>0</v>
      </c>
      <c r="S719" s="140">
        <v>0</v>
      </c>
      <c r="T719" s="141">
        <f>S719*H719</f>
        <v>0</v>
      </c>
      <c r="AR719" s="142" t="s">
        <v>131</v>
      </c>
      <c r="AT719" s="142" t="s">
        <v>135</v>
      </c>
      <c r="AU719" s="142" t="s">
        <v>85</v>
      </c>
      <c r="AY719" s="16" t="s">
        <v>132</v>
      </c>
      <c r="BE719" s="143">
        <f>IF(N719="základní",J719,0)</f>
        <v>0</v>
      </c>
      <c r="BF719" s="143">
        <f>IF(N719="snížená",J719,0)</f>
        <v>0</v>
      </c>
      <c r="BG719" s="143">
        <f>IF(N719="zákl. přenesená",J719,0)</f>
        <v>0</v>
      </c>
      <c r="BH719" s="143">
        <f>IF(N719="sníž. přenesená",J719,0)</f>
        <v>0</v>
      </c>
      <c r="BI719" s="143">
        <f>IF(N719="nulová",J719,0)</f>
        <v>0</v>
      </c>
      <c r="BJ719" s="16" t="s">
        <v>83</v>
      </c>
      <c r="BK719" s="143">
        <f>ROUND(I719*H719,2)</f>
        <v>0</v>
      </c>
      <c r="BL719" s="16" t="s">
        <v>131</v>
      </c>
      <c r="BM719" s="142" t="s">
        <v>1280</v>
      </c>
    </row>
    <row r="720" spans="2:65" s="1" customFormat="1" ht="19.2">
      <c r="B720" s="31"/>
      <c r="D720" s="144" t="s">
        <v>140</v>
      </c>
      <c r="F720" s="145" t="s">
        <v>1281</v>
      </c>
      <c r="I720" s="146"/>
      <c r="L720" s="31"/>
      <c r="M720" s="147"/>
      <c r="T720" s="55"/>
      <c r="AT720" s="16" t="s">
        <v>140</v>
      </c>
      <c r="AU720" s="16" t="s">
        <v>85</v>
      </c>
    </row>
    <row r="721" spans="2:65" s="12" customFormat="1">
      <c r="B721" s="148"/>
      <c r="D721" s="144" t="s">
        <v>141</v>
      </c>
      <c r="E721" s="149" t="s">
        <v>1</v>
      </c>
      <c r="F721" s="150" t="s">
        <v>1265</v>
      </c>
      <c r="H721" s="149" t="s">
        <v>1</v>
      </c>
      <c r="I721" s="151"/>
      <c r="L721" s="148"/>
      <c r="M721" s="152"/>
      <c r="T721" s="153"/>
      <c r="AT721" s="149" t="s">
        <v>141</v>
      </c>
      <c r="AU721" s="149" t="s">
        <v>85</v>
      </c>
      <c r="AV721" s="12" t="s">
        <v>83</v>
      </c>
      <c r="AW721" s="12" t="s">
        <v>32</v>
      </c>
      <c r="AX721" s="12" t="s">
        <v>76</v>
      </c>
      <c r="AY721" s="149" t="s">
        <v>132</v>
      </c>
    </row>
    <row r="722" spans="2:65" s="13" customFormat="1">
      <c r="B722" s="154"/>
      <c r="D722" s="144" t="s">
        <v>141</v>
      </c>
      <c r="E722" s="155" t="s">
        <v>1</v>
      </c>
      <c r="F722" s="156" t="s">
        <v>1266</v>
      </c>
      <c r="H722" s="157">
        <v>100186.83</v>
      </c>
      <c r="I722" s="158"/>
      <c r="L722" s="154"/>
      <c r="M722" s="159"/>
      <c r="T722" s="160"/>
      <c r="AT722" s="155" t="s">
        <v>141</v>
      </c>
      <c r="AU722" s="155" t="s">
        <v>85</v>
      </c>
      <c r="AV722" s="13" t="s">
        <v>85</v>
      </c>
      <c r="AW722" s="13" t="s">
        <v>32</v>
      </c>
      <c r="AX722" s="13" t="s">
        <v>76</v>
      </c>
      <c r="AY722" s="155" t="s">
        <v>132</v>
      </c>
    </row>
    <row r="723" spans="2:65" s="14" customFormat="1">
      <c r="B723" s="161"/>
      <c r="D723" s="144" t="s">
        <v>141</v>
      </c>
      <c r="E723" s="162" t="s">
        <v>1</v>
      </c>
      <c r="F723" s="163" t="s">
        <v>144</v>
      </c>
      <c r="H723" s="164">
        <v>100186.83</v>
      </c>
      <c r="I723" s="165"/>
      <c r="L723" s="161"/>
      <c r="M723" s="166"/>
      <c r="T723" s="167"/>
      <c r="AT723" s="162" t="s">
        <v>141</v>
      </c>
      <c r="AU723" s="162" t="s">
        <v>85</v>
      </c>
      <c r="AV723" s="14" t="s">
        <v>131</v>
      </c>
      <c r="AW723" s="14" t="s">
        <v>32</v>
      </c>
      <c r="AX723" s="14" t="s">
        <v>83</v>
      </c>
      <c r="AY723" s="162" t="s">
        <v>132</v>
      </c>
    </row>
    <row r="724" spans="2:65" s="1" customFormat="1" ht="21.75" customHeight="1">
      <c r="B724" s="31"/>
      <c r="C724" s="131" t="s">
        <v>1282</v>
      </c>
      <c r="D724" s="131" t="s">
        <v>135</v>
      </c>
      <c r="E724" s="132" t="s">
        <v>1283</v>
      </c>
      <c r="F724" s="133" t="s">
        <v>1284</v>
      </c>
      <c r="G724" s="134" t="s">
        <v>191</v>
      </c>
      <c r="H724" s="135">
        <v>1113.1869999999999</v>
      </c>
      <c r="I724" s="136"/>
      <c r="J724" s="137">
        <f>ROUND(I724*H724,2)</f>
        <v>0</v>
      </c>
      <c r="K724" s="133" t="s">
        <v>1257</v>
      </c>
      <c r="L724" s="31"/>
      <c r="M724" s="138" t="s">
        <v>1</v>
      </c>
      <c r="N724" s="139" t="s">
        <v>41</v>
      </c>
      <c r="P724" s="140">
        <f>O724*H724</f>
        <v>0</v>
      </c>
      <c r="Q724" s="140">
        <v>0</v>
      </c>
      <c r="R724" s="140">
        <f>Q724*H724</f>
        <v>0</v>
      </c>
      <c r="S724" s="140">
        <v>0</v>
      </c>
      <c r="T724" s="141">
        <f>S724*H724</f>
        <v>0</v>
      </c>
      <c r="AR724" s="142" t="s">
        <v>131</v>
      </c>
      <c r="AT724" s="142" t="s">
        <v>135</v>
      </c>
      <c r="AU724" s="142" t="s">
        <v>85</v>
      </c>
      <c r="AY724" s="16" t="s">
        <v>132</v>
      </c>
      <c r="BE724" s="143">
        <f>IF(N724="základní",J724,0)</f>
        <v>0</v>
      </c>
      <c r="BF724" s="143">
        <f>IF(N724="snížená",J724,0)</f>
        <v>0</v>
      </c>
      <c r="BG724" s="143">
        <f>IF(N724="zákl. přenesená",J724,0)</f>
        <v>0</v>
      </c>
      <c r="BH724" s="143">
        <f>IF(N724="sníž. přenesená",J724,0)</f>
        <v>0</v>
      </c>
      <c r="BI724" s="143">
        <f>IF(N724="nulová",J724,0)</f>
        <v>0</v>
      </c>
      <c r="BJ724" s="16" t="s">
        <v>83</v>
      </c>
      <c r="BK724" s="143">
        <f>ROUND(I724*H724,2)</f>
        <v>0</v>
      </c>
      <c r="BL724" s="16" t="s">
        <v>131</v>
      </c>
      <c r="BM724" s="142" t="s">
        <v>1285</v>
      </c>
    </row>
    <row r="725" spans="2:65" s="1" customFormat="1" ht="19.2">
      <c r="B725" s="31"/>
      <c r="D725" s="144" t="s">
        <v>140</v>
      </c>
      <c r="F725" s="145" t="s">
        <v>1286</v>
      </c>
      <c r="I725" s="146"/>
      <c r="L725" s="31"/>
      <c r="M725" s="147"/>
      <c r="T725" s="55"/>
      <c r="AT725" s="16" t="s">
        <v>140</v>
      </c>
      <c r="AU725" s="16" t="s">
        <v>85</v>
      </c>
    </row>
    <row r="726" spans="2:65" s="1" customFormat="1" ht="16.5" customHeight="1">
      <c r="B726" s="31"/>
      <c r="C726" s="131" t="s">
        <v>1245</v>
      </c>
      <c r="D726" s="131" t="s">
        <v>135</v>
      </c>
      <c r="E726" s="132" t="s">
        <v>1287</v>
      </c>
      <c r="F726" s="133" t="s">
        <v>1288</v>
      </c>
      <c r="G726" s="134" t="s">
        <v>503</v>
      </c>
      <c r="H726" s="135">
        <v>129.13999999999999</v>
      </c>
      <c r="I726" s="136"/>
      <c r="J726" s="137">
        <f>ROUND(I726*H726,2)</f>
        <v>0</v>
      </c>
      <c r="K726" s="133" t="s">
        <v>1257</v>
      </c>
      <c r="L726" s="31"/>
      <c r="M726" s="138" t="s">
        <v>1</v>
      </c>
      <c r="N726" s="139" t="s">
        <v>41</v>
      </c>
      <c r="P726" s="140">
        <f>O726*H726</f>
        <v>0</v>
      </c>
      <c r="Q726" s="140">
        <v>0</v>
      </c>
      <c r="R726" s="140">
        <f>Q726*H726</f>
        <v>0</v>
      </c>
      <c r="S726" s="140">
        <v>0</v>
      </c>
      <c r="T726" s="141">
        <f>S726*H726</f>
        <v>0</v>
      </c>
      <c r="AR726" s="142" t="s">
        <v>131</v>
      </c>
      <c r="AT726" s="142" t="s">
        <v>135</v>
      </c>
      <c r="AU726" s="142" t="s">
        <v>85</v>
      </c>
      <c r="AY726" s="16" t="s">
        <v>132</v>
      </c>
      <c r="BE726" s="143">
        <f>IF(N726="základní",J726,0)</f>
        <v>0</v>
      </c>
      <c r="BF726" s="143">
        <f>IF(N726="snížená",J726,0)</f>
        <v>0</v>
      </c>
      <c r="BG726" s="143">
        <f>IF(N726="zákl. přenesená",J726,0)</f>
        <v>0</v>
      </c>
      <c r="BH726" s="143">
        <f>IF(N726="sníž. přenesená",J726,0)</f>
        <v>0</v>
      </c>
      <c r="BI726" s="143">
        <f>IF(N726="nulová",J726,0)</f>
        <v>0</v>
      </c>
      <c r="BJ726" s="16" t="s">
        <v>83</v>
      </c>
      <c r="BK726" s="143">
        <f>ROUND(I726*H726,2)</f>
        <v>0</v>
      </c>
      <c r="BL726" s="16" t="s">
        <v>131</v>
      </c>
      <c r="BM726" s="142" t="s">
        <v>1289</v>
      </c>
    </row>
    <row r="727" spans="2:65" s="1" customFormat="1" ht="19.2">
      <c r="B727" s="31"/>
      <c r="D727" s="144" t="s">
        <v>140</v>
      </c>
      <c r="F727" s="145" t="s">
        <v>1290</v>
      </c>
      <c r="I727" s="146"/>
      <c r="L727" s="31"/>
      <c r="M727" s="147"/>
      <c r="T727" s="55"/>
      <c r="AT727" s="16" t="s">
        <v>140</v>
      </c>
      <c r="AU727" s="16" t="s">
        <v>85</v>
      </c>
    </row>
    <row r="728" spans="2:65" s="13" customFormat="1">
      <c r="B728" s="154"/>
      <c r="D728" s="144" t="s">
        <v>141</v>
      </c>
      <c r="E728" s="155" t="s">
        <v>1</v>
      </c>
      <c r="F728" s="156" t="s">
        <v>1291</v>
      </c>
      <c r="H728" s="157">
        <v>129.13999999999999</v>
      </c>
      <c r="I728" s="158"/>
      <c r="L728" s="154"/>
      <c r="M728" s="159"/>
      <c r="T728" s="160"/>
      <c r="AT728" s="155" t="s">
        <v>141</v>
      </c>
      <c r="AU728" s="155" t="s">
        <v>85</v>
      </c>
      <c r="AV728" s="13" t="s">
        <v>85</v>
      </c>
      <c r="AW728" s="13" t="s">
        <v>32</v>
      </c>
      <c r="AX728" s="13" t="s">
        <v>76</v>
      </c>
      <c r="AY728" s="155" t="s">
        <v>132</v>
      </c>
    </row>
    <row r="729" spans="2:65" s="14" customFormat="1">
      <c r="B729" s="161"/>
      <c r="D729" s="144" t="s">
        <v>141</v>
      </c>
      <c r="E729" s="162" t="s">
        <v>1</v>
      </c>
      <c r="F729" s="163" t="s">
        <v>144</v>
      </c>
      <c r="H729" s="164">
        <v>129.13999999999999</v>
      </c>
      <c r="I729" s="165"/>
      <c r="L729" s="161"/>
      <c r="M729" s="166"/>
      <c r="T729" s="167"/>
      <c r="AT729" s="162" t="s">
        <v>141</v>
      </c>
      <c r="AU729" s="162" t="s">
        <v>85</v>
      </c>
      <c r="AV729" s="14" t="s">
        <v>131</v>
      </c>
      <c r="AW729" s="14" t="s">
        <v>32</v>
      </c>
      <c r="AX729" s="14" t="s">
        <v>83</v>
      </c>
      <c r="AY729" s="162" t="s">
        <v>132</v>
      </c>
    </row>
    <row r="730" spans="2:65" s="1" customFormat="1" ht="24.15" customHeight="1">
      <c r="B730" s="31"/>
      <c r="C730" s="131" t="s">
        <v>1292</v>
      </c>
      <c r="D730" s="131" t="s">
        <v>135</v>
      </c>
      <c r="E730" s="132" t="s">
        <v>1293</v>
      </c>
      <c r="F730" s="133" t="s">
        <v>1294</v>
      </c>
      <c r="G730" s="134" t="s">
        <v>503</v>
      </c>
      <c r="H730" s="135">
        <v>11622.6</v>
      </c>
      <c r="I730" s="136"/>
      <c r="J730" s="137">
        <f>ROUND(I730*H730,2)</f>
        <v>0</v>
      </c>
      <c r="K730" s="133" t="s">
        <v>1257</v>
      </c>
      <c r="L730" s="31"/>
      <c r="M730" s="138" t="s">
        <v>1</v>
      </c>
      <c r="N730" s="139" t="s">
        <v>41</v>
      </c>
      <c r="P730" s="140">
        <f>O730*H730</f>
        <v>0</v>
      </c>
      <c r="Q730" s="140">
        <v>0</v>
      </c>
      <c r="R730" s="140">
        <f>Q730*H730</f>
        <v>0</v>
      </c>
      <c r="S730" s="140">
        <v>0</v>
      </c>
      <c r="T730" s="141">
        <f>S730*H730</f>
        <v>0</v>
      </c>
      <c r="AR730" s="142" t="s">
        <v>131</v>
      </c>
      <c r="AT730" s="142" t="s">
        <v>135</v>
      </c>
      <c r="AU730" s="142" t="s">
        <v>85</v>
      </c>
      <c r="AY730" s="16" t="s">
        <v>132</v>
      </c>
      <c r="BE730" s="143">
        <f>IF(N730="základní",J730,0)</f>
        <v>0</v>
      </c>
      <c r="BF730" s="143">
        <f>IF(N730="snížená",J730,0)</f>
        <v>0</v>
      </c>
      <c r="BG730" s="143">
        <f>IF(N730="zákl. přenesená",J730,0)</f>
        <v>0</v>
      </c>
      <c r="BH730" s="143">
        <f>IF(N730="sníž. přenesená",J730,0)</f>
        <v>0</v>
      </c>
      <c r="BI730" s="143">
        <f>IF(N730="nulová",J730,0)</f>
        <v>0</v>
      </c>
      <c r="BJ730" s="16" t="s">
        <v>83</v>
      </c>
      <c r="BK730" s="143">
        <f>ROUND(I730*H730,2)</f>
        <v>0</v>
      </c>
      <c r="BL730" s="16" t="s">
        <v>131</v>
      </c>
      <c r="BM730" s="142" t="s">
        <v>1295</v>
      </c>
    </row>
    <row r="731" spans="2:65" s="1" customFormat="1" ht="19.2">
      <c r="B731" s="31"/>
      <c r="D731" s="144" t="s">
        <v>140</v>
      </c>
      <c r="F731" s="145" t="s">
        <v>1296</v>
      </c>
      <c r="I731" s="146"/>
      <c r="L731" s="31"/>
      <c r="M731" s="147"/>
      <c r="T731" s="55"/>
      <c r="AT731" s="16" t="s">
        <v>140</v>
      </c>
      <c r="AU731" s="16" t="s">
        <v>85</v>
      </c>
    </row>
    <row r="732" spans="2:65" s="12" customFormat="1">
      <c r="B732" s="148"/>
      <c r="D732" s="144" t="s">
        <v>141</v>
      </c>
      <c r="E732" s="149" t="s">
        <v>1</v>
      </c>
      <c r="F732" s="150" t="s">
        <v>1265</v>
      </c>
      <c r="H732" s="149" t="s">
        <v>1</v>
      </c>
      <c r="I732" s="151"/>
      <c r="L732" s="148"/>
      <c r="M732" s="152"/>
      <c r="T732" s="153"/>
      <c r="AT732" s="149" t="s">
        <v>141</v>
      </c>
      <c r="AU732" s="149" t="s">
        <v>85</v>
      </c>
      <c r="AV732" s="12" t="s">
        <v>83</v>
      </c>
      <c r="AW732" s="12" t="s">
        <v>32</v>
      </c>
      <c r="AX732" s="12" t="s">
        <v>76</v>
      </c>
      <c r="AY732" s="149" t="s">
        <v>132</v>
      </c>
    </row>
    <row r="733" spans="2:65" s="13" customFormat="1">
      <c r="B733" s="154"/>
      <c r="D733" s="144" t="s">
        <v>141</v>
      </c>
      <c r="E733" s="155" t="s">
        <v>1</v>
      </c>
      <c r="F733" s="156" t="s">
        <v>1297</v>
      </c>
      <c r="H733" s="157">
        <v>11622.6</v>
      </c>
      <c r="I733" s="158"/>
      <c r="L733" s="154"/>
      <c r="M733" s="159"/>
      <c r="T733" s="160"/>
      <c r="AT733" s="155" t="s">
        <v>141</v>
      </c>
      <c r="AU733" s="155" t="s">
        <v>85</v>
      </c>
      <c r="AV733" s="13" t="s">
        <v>85</v>
      </c>
      <c r="AW733" s="13" t="s">
        <v>32</v>
      </c>
      <c r="AX733" s="13" t="s">
        <v>76</v>
      </c>
      <c r="AY733" s="155" t="s">
        <v>132</v>
      </c>
    </row>
    <row r="734" spans="2:65" s="14" customFormat="1">
      <c r="B734" s="161"/>
      <c r="D734" s="144" t="s">
        <v>141</v>
      </c>
      <c r="E734" s="162" t="s">
        <v>1</v>
      </c>
      <c r="F734" s="163" t="s">
        <v>144</v>
      </c>
      <c r="H734" s="164">
        <v>11622.6</v>
      </c>
      <c r="I734" s="165"/>
      <c r="L734" s="161"/>
      <c r="M734" s="166"/>
      <c r="T734" s="167"/>
      <c r="AT734" s="162" t="s">
        <v>141</v>
      </c>
      <c r="AU734" s="162" t="s">
        <v>85</v>
      </c>
      <c r="AV734" s="14" t="s">
        <v>131</v>
      </c>
      <c r="AW734" s="14" t="s">
        <v>32</v>
      </c>
      <c r="AX734" s="14" t="s">
        <v>83</v>
      </c>
      <c r="AY734" s="162" t="s">
        <v>132</v>
      </c>
    </row>
    <row r="735" spans="2:65" s="1" customFormat="1" ht="16.5" customHeight="1">
      <c r="B735" s="31"/>
      <c r="C735" s="131" t="s">
        <v>1298</v>
      </c>
      <c r="D735" s="131" t="s">
        <v>135</v>
      </c>
      <c r="E735" s="132" t="s">
        <v>1299</v>
      </c>
      <c r="F735" s="133" t="s">
        <v>1300</v>
      </c>
      <c r="G735" s="134" t="s">
        <v>503</v>
      </c>
      <c r="H735" s="135">
        <v>129.13999999999999</v>
      </c>
      <c r="I735" s="136"/>
      <c r="J735" s="137">
        <f>ROUND(I735*H735,2)</f>
        <v>0</v>
      </c>
      <c r="K735" s="133" t="s">
        <v>1257</v>
      </c>
      <c r="L735" s="31"/>
      <c r="M735" s="138" t="s">
        <v>1</v>
      </c>
      <c r="N735" s="139" t="s">
        <v>41</v>
      </c>
      <c r="P735" s="140">
        <f>O735*H735</f>
        <v>0</v>
      </c>
      <c r="Q735" s="140">
        <v>0</v>
      </c>
      <c r="R735" s="140">
        <f>Q735*H735</f>
        <v>0</v>
      </c>
      <c r="S735" s="140">
        <v>0</v>
      </c>
      <c r="T735" s="141">
        <f>S735*H735</f>
        <v>0</v>
      </c>
      <c r="AR735" s="142" t="s">
        <v>131</v>
      </c>
      <c r="AT735" s="142" t="s">
        <v>135</v>
      </c>
      <c r="AU735" s="142" t="s">
        <v>85</v>
      </c>
      <c r="AY735" s="16" t="s">
        <v>132</v>
      </c>
      <c r="BE735" s="143">
        <f>IF(N735="základní",J735,0)</f>
        <v>0</v>
      </c>
      <c r="BF735" s="143">
        <f>IF(N735="snížená",J735,0)</f>
        <v>0</v>
      </c>
      <c r="BG735" s="143">
        <f>IF(N735="zákl. přenesená",J735,0)</f>
        <v>0</v>
      </c>
      <c r="BH735" s="143">
        <f>IF(N735="sníž. přenesená",J735,0)</f>
        <v>0</v>
      </c>
      <c r="BI735" s="143">
        <f>IF(N735="nulová",J735,0)</f>
        <v>0</v>
      </c>
      <c r="BJ735" s="16" t="s">
        <v>83</v>
      </c>
      <c r="BK735" s="143">
        <f>ROUND(I735*H735,2)</f>
        <v>0</v>
      </c>
      <c r="BL735" s="16" t="s">
        <v>131</v>
      </c>
      <c r="BM735" s="142" t="s">
        <v>1301</v>
      </c>
    </row>
    <row r="736" spans="2:65" s="1" customFormat="1" ht="19.2">
      <c r="B736" s="31"/>
      <c r="D736" s="144" t="s">
        <v>140</v>
      </c>
      <c r="F736" s="145" t="s">
        <v>1302</v>
      </c>
      <c r="I736" s="146"/>
      <c r="L736" s="31"/>
      <c r="M736" s="147"/>
      <c r="T736" s="55"/>
      <c r="AT736" s="16" t="s">
        <v>140</v>
      </c>
      <c r="AU736" s="16" t="s">
        <v>85</v>
      </c>
    </row>
    <row r="737" spans="2:65" s="1" customFormat="1" ht="33" customHeight="1">
      <c r="B737" s="31"/>
      <c r="C737" s="131" t="s">
        <v>1303</v>
      </c>
      <c r="D737" s="131" t="s">
        <v>135</v>
      </c>
      <c r="E737" s="132" t="s">
        <v>1304</v>
      </c>
      <c r="F737" s="133" t="s">
        <v>1305</v>
      </c>
      <c r="G737" s="134" t="s">
        <v>520</v>
      </c>
      <c r="H737" s="135">
        <v>4</v>
      </c>
      <c r="I737" s="136"/>
      <c r="J737" s="137">
        <f>ROUND(I737*H737,2)</f>
        <v>0</v>
      </c>
      <c r="K737" s="133" t="s">
        <v>1257</v>
      </c>
      <c r="L737" s="31"/>
      <c r="M737" s="138" t="s">
        <v>1</v>
      </c>
      <c r="N737" s="139" t="s">
        <v>41</v>
      </c>
      <c r="P737" s="140">
        <f>O737*H737</f>
        <v>0</v>
      </c>
      <c r="Q737" s="140">
        <v>0</v>
      </c>
      <c r="R737" s="140">
        <f>Q737*H737</f>
        <v>0</v>
      </c>
      <c r="S737" s="140">
        <v>0</v>
      </c>
      <c r="T737" s="141">
        <f>S737*H737</f>
        <v>0</v>
      </c>
      <c r="AR737" s="142" t="s">
        <v>131</v>
      </c>
      <c r="AT737" s="142" t="s">
        <v>135</v>
      </c>
      <c r="AU737" s="142" t="s">
        <v>85</v>
      </c>
      <c r="AY737" s="16" t="s">
        <v>132</v>
      </c>
      <c r="BE737" s="143">
        <f>IF(N737="základní",J737,0)</f>
        <v>0</v>
      </c>
      <c r="BF737" s="143">
        <f>IF(N737="snížená",J737,0)</f>
        <v>0</v>
      </c>
      <c r="BG737" s="143">
        <f>IF(N737="zákl. přenesená",J737,0)</f>
        <v>0</v>
      </c>
      <c r="BH737" s="143">
        <f>IF(N737="sníž. přenesená",J737,0)</f>
        <v>0</v>
      </c>
      <c r="BI737" s="143">
        <f>IF(N737="nulová",J737,0)</f>
        <v>0</v>
      </c>
      <c r="BJ737" s="16" t="s">
        <v>83</v>
      </c>
      <c r="BK737" s="143">
        <f>ROUND(I737*H737,2)</f>
        <v>0</v>
      </c>
      <c r="BL737" s="16" t="s">
        <v>131</v>
      </c>
      <c r="BM737" s="142" t="s">
        <v>1306</v>
      </c>
    </row>
    <row r="738" spans="2:65" s="1" customFormat="1" ht="28.8">
      <c r="B738" s="31"/>
      <c r="D738" s="144" t="s">
        <v>140</v>
      </c>
      <c r="F738" s="145" t="s">
        <v>1307</v>
      </c>
      <c r="I738" s="146"/>
      <c r="L738" s="31"/>
      <c r="M738" s="147"/>
      <c r="T738" s="55"/>
      <c r="AT738" s="16" t="s">
        <v>140</v>
      </c>
      <c r="AU738" s="16" t="s">
        <v>85</v>
      </c>
    </row>
    <row r="739" spans="2:65" s="12" customFormat="1">
      <c r="B739" s="148"/>
      <c r="D739" s="144" t="s">
        <v>141</v>
      </c>
      <c r="E739" s="149" t="s">
        <v>1</v>
      </c>
      <c r="F739" s="150" t="s">
        <v>1308</v>
      </c>
      <c r="H739" s="149" t="s">
        <v>1</v>
      </c>
      <c r="I739" s="151"/>
      <c r="L739" s="148"/>
      <c r="M739" s="152"/>
      <c r="T739" s="153"/>
      <c r="AT739" s="149" t="s">
        <v>141</v>
      </c>
      <c r="AU739" s="149" t="s">
        <v>85</v>
      </c>
      <c r="AV739" s="12" t="s">
        <v>83</v>
      </c>
      <c r="AW739" s="12" t="s">
        <v>32</v>
      </c>
      <c r="AX739" s="12" t="s">
        <v>76</v>
      </c>
      <c r="AY739" s="149" t="s">
        <v>132</v>
      </c>
    </row>
    <row r="740" spans="2:65" s="13" customFormat="1">
      <c r="B740" s="154"/>
      <c r="D740" s="144" t="s">
        <v>141</v>
      </c>
      <c r="E740" s="155" t="s">
        <v>1</v>
      </c>
      <c r="F740" s="156" t="s">
        <v>131</v>
      </c>
      <c r="H740" s="157">
        <v>4</v>
      </c>
      <c r="I740" s="158"/>
      <c r="L740" s="154"/>
      <c r="M740" s="159"/>
      <c r="T740" s="160"/>
      <c r="AT740" s="155" t="s">
        <v>141</v>
      </c>
      <c r="AU740" s="155" t="s">
        <v>85</v>
      </c>
      <c r="AV740" s="13" t="s">
        <v>85</v>
      </c>
      <c r="AW740" s="13" t="s">
        <v>32</v>
      </c>
      <c r="AX740" s="13" t="s">
        <v>76</v>
      </c>
      <c r="AY740" s="155" t="s">
        <v>132</v>
      </c>
    </row>
    <row r="741" spans="2:65" s="14" customFormat="1">
      <c r="B741" s="161"/>
      <c r="D741" s="144" t="s">
        <v>141</v>
      </c>
      <c r="E741" s="162" t="s">
        <v>1</v>
      </c>
      <c r="F741" s="163" t="s">
        <v>144</v>
      </c>
      <c r="H741" s="164">
        <v>4</v>
      </c>
      <c r="I741" s="165"/>
      <c r="L741" s="161"/>
      <c r="M741" s="166"/>
      <c r="T741" s="167"/>
      <c r="AT741" s="162" t="s">
        <v>141</v>
      </c>
      <c r="AU741" s="162" t="s">
        <v>85</v>
      </c>
      <c r="AV741" s="14" t="s">
        <v>131</v>
      </c>
      <c r="AW741" s="14" t="s">
        <v>32</v>
      </c>
      <c r="AX741" s="14" t="s">
        <v>83</v>
      </c>
      <c r="AY741" s="162" t="s">
        <v>132</v>
      </c>
    </row>
    <row r="742" spans="2:65" s="1" customFormat="1" ht="33" customHeight="1">
      <c r="B742" s="31"/>
      <c r="C742" s="131" t="s">
        <v>1309</v>
      </c>
      <c r="D742" s="131" t="s">
        <v>135</v>
      </c>
      <c r="E742" s="132" t="s">
        <v>1310</v>
      </c>
      <c r="F742" s="133" t="s">
        <v>1311</v>
      </c>
      <c r="G742" s="134" t="s">
        <v>520</v>
      </c>
      <c r="H742" s="135">
        <v>480</v>
      </c>
      <c r="I742" s="136"/>
      <c r="J742" s="137">
        <f>ROUND(I742*H742,2)</f>
        <v>0</v>
      </c>
      <c r="K742" s="133" t="s">
        <v>1257</v>
      </c>
      <c r="L742" s="31"/>
      <c r="M742" s="138" t="s">
        <v>1</v>
      </c>
      <c r="N742" s="139" t="s">
        <v>41</v>
      </c>
      <c r="P742" s="140">
        <f>O742*H742</f>
        <v>0</v>
      </c>
      <c r="Q742" s="140">
        <v>0</v>
      </c>
      <c r="R742" s="140">
        <f>Q742*H742</f>
        <v>0</v>
      </c>
      <c r="S742" s="140">
        <v>0</v>
      </c>
      <c r="T742" s="141">
        <f>S742*H742</f>
        <v>0</v>
      </c>
      <c r="AR742" s="142" t="s">
        <v>131</v>
      </c>
      <c r="AT742" s="142" t="s">
        <v>135</v>
      </c>
      <c r="AU742" s="142" t="s">
        <v>85</v>
      </c>
      <c r="AY742" s="16" t="s">
        <v>132</v>
      </c>
      <c r="BE742" s="143">
        <f>IF(N742="základní",J742,0)</f>
        <v>0</v>
      </c>
      <c r="BF742" s="143">
        <f>IF(N742="snížená",J742,0)</f>
        <v>0</v>
      </c>
      <c r="BG742" s="143">
        <f>IF(N742="zákl. přenesená",J742,0)</f>
        <v>0</v>
      </c>
      <c r="BH742" s="143">
        <f>IF(N742="sníž. přenesená",J742,0)</f>
        <v>0</v>
      </c>
      <c r="BI742" s="143">
        <f>IF(N742="nulová",J742,0)</f>
        <v>0</v>
      </c>
      <c r="BJ742" s="16" t="s">
        <v>83</v>
      </c>
      <c r="BK742" s="143">
        <f>ROUND(I742*H742,2)</f>
        <v>0</v>
      </c>
      <c r="BL742" s="16" t="s">
        <v>131</v>
      </c>
      <c r="BM742" s="142" t="s">
        <v>1312</v>
      </c>
    </row>
    <row r="743" spans="2:65" s="1" customFormat="1" ht="28.8">
      <c r="B743" s="31"/>
      <c r="D743" s="144" t="s">
        <v>140</v>
      </c>
      <c r="F743" s="145" t="s">
        <v>1313</v>
      </c>
      <c r="I743" s="146"/>
      <c r="L743" s="31"/>
      <c r="M743" s="147"/>
      <c r="T743" s="55"/>
      <c r="AT743" s="16" t="s">
        <v>140</v>
      </c>
      <c r="AU743" s="16" t="s">
        <v>85</v>
      </c>
    </row>
    <row r="744" spans="2:65" s="12" customFormat="1">
      <c r="B744" s="148"/>
      <c r="D744" s="144" t="s">
        <v>141</v>
      </c>
      <c r="E744" s="149" t="s">
        <v>1</v>
      </c>
      <c r="F744" s="150" t="s">
        <v>1314</v>
      </c>
      <c r="H744" s="149" t="s">
        <v>1</v>
      </c>
      <c r="I744" s="151"/>
      <c r="L744" s="148"/>
      <c r="M744" s="152"/>
      <c r="T744" s="153"/>
      <c r="AT744" s="149" t="s">
        <v>141</v>
      </c>
      <c r="AU744" s="149" t="s">
        <v>85</v>
      </c>
      <c r="AV744" s="12" t="s">
        <v>83</v>
      </c>
      <c r="AW744" s="12" t="s">
        <v>32</v>
      </c>
      <c r="AX744" s="12" t="s">
        <v>76</v>
      </c>
      <c r="AY744" s="149" t="s">
        <v>132</v>
      </c>
    </row>
    <row r="745" spans="2:65" s="13" customFormat="1">
      <c r="B745" s="154"/>
      <c r="D745" s="144" t="s">
        <v>141</v>
      </c>
      <c r="E745" s="155" t="s">
        <v>1</v>
      </c>
      <c r="F745" s="156" t="s">
        <v>1315</v>
      </c>
      <c r="H745" s="157">
        <v>480</v>
      </c>
      <c r="I745" s="158"/>
      <c r="L745" s="154"/>
      <c r="M745" s="159"/>
      <c r="T745" s="160"/>
      <c r="AT745" s="155" t="s">
        <v>141</v>
      </c>
      <c r="AU745" s="155" t="s">
        <v>85</v>
      </c>
      <c r="AV745" s="13" t="s">
        <v>85</v>
      </c>
      <c r="AW745" s="13" t="s">
        <v>32</v>
      </c>
      <c r="AX745" s="13" t="s">
        <v>76</v>
      </c>
      <c r="AY745" s="155" t="s">
        <v>132</v>
      </c>
    </row>
    <row r="746" spans="2:65" s="14" customFormat="1">
      <c r="B746" s="161"/>
      <c r="D746" s="144" t="s">
        <v>141</v>
      </c>
      <c r="E746" s="162" t="s">
        <v>1</v>
      </c>
      <c r="F746" s="163" t="s">
        <v>144</v>
      </c>
      <c r="H746" s="164">
        <v>480</v>
      </c>
      <c r="I746" s="165"/>
      <c r="L746" s="161"/>
      <c r="M746" s="166"/>
      <c r="T746" s="167"/>
      <c r="AT746" s="162" t="s">
        <v>141</v>
      </c>
      <c r="AU746" s="162" t="s">
        <v>85</v>
      </c>
      <c r="AV746" s="14" t="s">
        <v>131</v>
      </c>
      <c r="AW746" s="14" t="s">
        <v>32</v>
      </c>
      <c r="AX746" s="14" t="s">
        <v>83</v>
      </c>
      <c r="AY746" s="162" t="s">
        <v>132</v>
      </c>
    </row>
    <row r="747" spans="2:65" s="1" customFormat="1" ht="33" customHeight="1">
      <c r="B747" s="31"/>
      <c r="C747" s="131" t="s">
        <v>1316</v>
      </c>
      <c r="D747" s="131" t="s">
        <v>135</v>
      </c>
      <c r="E747" s="132" t="s">
        <v>1317</v>
      </c>
      <c r="F747" s="133" t="s">
        <v>1318</v>
      </c>
      <c r="G747" s="134" t="s">
        <v>520</v>
      </c>
      <c r="H747" s="135">
        <v>4</v>
      </c>
      <c r="I747" s="136"/>
      <c r="J747" s="137">
        <f>ROUND(I747*H747,2)</f>
        <v>0</v>
      </c>
      <c r="K747" s="133" t="s">
        <v>1257</v>
      </c>
      <c r="L747" s="31"/>
      <c r="M747" s="138" t="s">
        <v>1</v>
      </c>
      <c r="N747" s="139" t="s">
        <v>41</v>
      </c>
      <c r="P747" s="140">
        <f>O747*H747</f>
        <v>0</v>
      </c>
      <c r="Q747" s="140">
        <v>0</v>
      </c>
      <c r="R747" s="140">
        <f>Q747*H747</f>
        <v>0</v>
      </c>
      <c r="S747" s="140">
        <v>0</v>
      </c>
      <c r="T747" s="141">
        <f>S747*H747</f>
        <v>0</v>
      </c>
      <c r="AR747" s="142" t="s">
        <v>131</v>
      </c>
      <c r="AT747" s="142" t="s">
        <v>135</v>
      </c>
      <c r="AU747" s="142" t="s">
        <v>85</v>
      </c>
      <c r="AY747" s="16" t="s">
        <v>132</v>
      </c>
      <c r="BE747" s="143">
        <f>IF(N747="základní",J747,0)</f>
        <v>0</v>
      </c>
      <c r="BF747" s="143">
        <f>IF(N747="snížená",J747,0)</f>
        <v>0</v>
      </c>
      <c r="BG747" s="143">
        <f>IF(N747="zákl. přenesená",J747,0)</f>
        <v>0</v>
      </c>
      <c r="BH747" s="143">
        <f>IF(N747="sníž. přenesená",J747,0)</f>
        <v>0</v>
      </c>
      <c r="BI747" s="143">
        <f>IF(N747="nulová",J747,0)</f>
        <v>0</v>
      </c>
      <c r="BJ747" s="16" t="s">
        <v>83</v>
      </c>
      <c r="BK747" s="143">
        <f>ROUND(I747*H747,2)</f>
        <v>0</v>
      </c>
      <c r="BL747" s="16" t="s">
        <v>131</v>
      </c>
      <c r="BM747" s="142" t="s">
        <v>1319</v>
      </c>
    </row>
    <row r="748" spans="2:65" s="1" customFormat="1" ht="28.8">
      <c r="B748" s="31"/>
      <c r="D748" s="144" t="s">
        <v>140</v>
      </c>
      <c r="F748" s="145" t="s">
        <v>1320</v>
      </c>
      <c r="I748" s="146"/>
      <c r="L748" s="31"/>
      <c r="M748" s="147"/>
      <c r="T748" s="55"/>
      <c r="AT748" s="16" t="s">
        <v>140</v>
      </c>
      <c r="AU748" s="16" t="s">
        <v>85</v>
      </c>
    </row>
    <row r="749" spans="2:65" s="1" customFormat="1" ht="24.15" customHeight="1">
      <c r="B749" s="31"/>
      <c r="C749" s="131" t="s">
        <v>1321</v>
      </c>
      <c r="D749" s="131" t="s">
        <v>135</v>
      </c>
      <c r="E749" s="132" t="s">
        <v>1322</v>
      </c>
      <c r="F749" s="133" t="s">
        <v>1323</v>
      </c>
      <c r="G749" s="134" t="s">
        <v>191</v>
      </c>
      <c r="H749" s="135">
        <v>1056.6500000000001</v>
      </c>
      <c r="I749" s="136"/>
      <c r="J749" s="137">
        <f>ROUND(I749*H749,2)</f>
        <v>0</v>
      </c>
      <c r="K749" s="133" t="s">
        <v>1324</v>
      </c>
      <c r="L749" s="31"/>
      <c r="M749" s="138" t="s">
        <v>1</v>
      </c>
      <c r="N749" s="139" t="s">
        <v>41</v>
      </c>
      <c r="P749" s="140">
        <f>O749*H749</f>
        <v>0</v>
      </c>
      <c r="Q749" s="140">
        <v>4.0000000000000003E-5</v>
      </c>
      <c r="R749" s="140">
        <f>Q749*H749</f>
        <v>4.2266000000000005E-2</v>
      </c>
      <c r="S749" s="140">
        <v>0</v>
      </c>
      <c r="T749" s="141">
        <f>S749*H749</f>
        <v>0</v>
      </c>
      <c r="AR749" s="142" t="s">
        <v>131</v>
      </c>
      <c r="AT749" s="142" t="s">
        <v>135</v>
      </c>
      <c r="AU749" s="142" t="s">
        <v>85</v>
      </c>
      <c r="AY749" s="16" t="s">
        <v>132</v>
      </c>
      <c r="BE749" s="143">
        <f>IF(N749="základní",J749,0)</f>
        <v>0</v>
      </c>
      <c r="BF749" s="143">
        <f>IF(N749="snížená",J749,0)</f>
        <v>0</v>
      </c>
      <c r="BG749" s="143">
        <f>IF(N749="zákl. přenesená",J749,0)</f>
        <v>0</v>
      </c>
      <c r="BH749" s="143">
        <f>IF(N749="sníž. přenesená",J749,0)</f>
        <v>0</v>
      </c>
      <c r="BI749" s="143">
        <f>IF(N749="nulová",J749,0)</f>
        <v>0</v>
      </c>
      <c r="BJ749" s="16" t="s">
        <v>83</v>
      </c>
      <c r="BK749" s="143">
        <f>ROUND(I749*H749,2)</f>
        <v>0</v>
      </c>
      <c r="BL749" s="16" t="s">
        <v>131</v>
      </c>
      <c r="BM749" s="142" t="s">
        <v>1325</v>
      </c>
    </row>
    <row r="750" spans="2:65" s="1" customFormat="1" ht="19.2">
      <c r="B750" s="31"/>
      <c r="D750" s="144" t="s">
        <v>140</v>
      </c>
      <c r="F750" s="145" t="s">
        <v>1326</v>
      </c>
      <c r="I750" s="146"/>
      <c r="L750" s="31"/>
      <c r="M750" s="147"/>
      <c r="T750" s="55"/>
      <c r="AT750" s="16" t="s">
        <v>140</v>
      </c>
      <c r="AU750" s="16" t="s">
        <v>85</v>
      </c>
    </row>
    <row r="751" spans="2:65" s="12" customFormat="1">
      <c r="B751" s="148"/>
      <c r="D751" s="144" t="s">
        <v>141</v>
      </c>
      <c r="E751" s="149" t="s">
        <v>1</v>
      </c>
      <c r="F751" s="150" t="s">
        <v>1327</v>
      </c>
      <c r="H751" s="149" t="s">
        <v>1</v>
      </c>
      <c r="I751" s="151"/>
      <c r="L751" s="148"/>
      <c r="M751" s="152"/>
      <c r="T751" s="153"/>
      <c r="AT751" s="149" t="s">
        <v>141</v>
      </c>
      <c r="AU751" s="149" t="s">
        <v>85</v>
      </c>
      <c r="AV751" s="12" t="s">
        <v>83</v>
      </c>
      <c r="AW751" s="12" t="s">
        <v>32</v>
      </c>
      <c r="AX751" s="12" t="s">
        <v>76</v>
      </c>
      <c r="AY751" s="149" t="s">
        <v>132</v>
      </c>
    </row>
    <row r="752" spans="2:65" s="13" customFormat="1">
      <c r="B752" s="154"/>
      <c r="D752" s="144" t="s">
        <v>141</v>
      </c>
      <c r="E752" s="155" t="s">
        <v>1</v>
      </c>
      <c r="F752" s="156" t="s">
        <v>1328</v>
      </c>
      <c r="H752" s="157">
        <v>1056.6500000000001</v>
      </c>
      <c r="I752" s="158"/>
      <c r="L752" s="154"/>
      <c r="M752" s="159"/>
      <c r="T752" s="160"/>
      <c r="AT752" s="155" t="s">
        <v>141</v>
      </c>
      <c r="AU752" s="155" t="s">
        <v>85</v>
      </c>
      <c r="AV752" s="13" t="s">
        <v>85</v>
      </c>
      <c r="AW752" s="13" t="s">
        <v>32</v>
      </c>
      <c r="AX752" s="13" t="s">
        <v>76</v>
      </c>
      <c r="AY752" s="155" t="s">
        <v>132</v>
      </c>
    </row>
    <row r="753" spans="2:65" s="14" customFormat="1">
      <c r="B753" s="161"/>
      <c r="D753" s="144" t="s">
        <v>141</v>
      </c>
      <c r="E753" s="162" t="s">
        <v>1</v>
      </c>
      <c r="F753" s="163" t="s">
        <v>144</v>
      </c>
      <c r="H753" s="164">
        <v>1056.6500000000001</v>
      </c>
      <c r="I753" s="165"/>
      <c r="L753" s="161"/>
      <c r="M753" s="166"/>
      <c r="T753" s="167"/>
      <c r="AT753" s="162" t="s">
        <v>141</v>
      </c>
      <c r="AU753" s="162" t="s">
        <v>85</v>
      </c>
      <c r="AV753" s="14" t="s">
        <v>131</v>
      </c>
      <c r="AW753" s="14" t="s">
        <v>32</v>
      </c>
      <c r="AX753" s="14" t="s">
        <v>83</v>
      </c>
      <c r="AY753" s="162" t="s">
        <v>132</v>
      </c>
    </row>
    <row r="754" spans="2:65" s="1" customFormat="1" ht="24.15" customHeight="1">
      <c r="B754" s="31"/>
      <c r="C754" s="131" t="s">
        <v>1329</v>
      </c>
      <c r="D754" s="131" t="s">
        <v>135</v>
      </c>
      <c r="E754" s="132" t="s">
        <v>1330</v>
      </c>
      <c r="F754" s="133" t="s">
        <v>1331</v>
      </c>
      <c r="G754" s="134" t="s">
        <v>150</v>
      </c>
      <c r="H754" s="135">
        <v>151.77799999999999</v>
      </c>
      <c r="I754" s="136"/>
      <c r="J754" s="137">
        <f>ROUND(I754*H754,2)</f>
        <v>0</v>
      </c>
      <c r="K754" s="133" t="s">
        <v>268</v>
      </c>
      <c r="L754" s="31"/>
      <c r="M754" s="138" t="s">
        <v>1</v>
      </c>
      <c r="N754" s="139" t="s">
        <v>41</v>
      </c>
      <c r="P754" s="140">
        <f>O754*H754</f>
        <v>0</v>
      </c>
      <c r="Q754" s="140">
        <v>0</v>
      </c>
      <c r="R754" s="140">
        <f>Q754*H754</f>
        <v>0</v>
      </c>
      <c r="S754" s="140">
        <v>1.7</v>
      </c>
      <c r="T754" s="141">
        <f>S754*H754</f>
        <v>258.02259999999995</v>
      </c>
      <c r="AR754" s="142" t="s">
        <v>131</v>
      </c>
      <c r="AT754" s="142" t="s">
        <v>135</v>
      </c>
      <c r="AU754" s="142" t="s">
        <v>85</v>
      </c>
      <c r="AY754" s="16" t="s">
        <v>132</v>
      </c>
      <c r="BE754" s="143">
        <f>IF(N754="základní",J754,0)</f>
        <v>0</v>
      </c>
      <c r="BF754" s="143">
        <f>IF(N754="snížená",J754,0)</f>
        <v>0</v>
      </c>
      <c r="BG754" s="143">
        <f>IF(N754="zákl. přenesená",J754,0)</f>
        <v>0</v>
      </c>
      <c r="BH754" s="143">
        <f>IF(N754="sníž. přenesená",J754,0)</f>
        <v>0</v>
      </c>
      <c r="BI754" s="143">
        <f>IF(N754="nulová",J754,0)</f>
        <v>0</v>
      </c>
      <c r="BJ754" s="16" t="s">
        <v>83</v>
      </c>
      <c r="BK754" s="143">
        <f>ROUND(I754*H754,2)</f>
        <v>0</v>
      </c>
      <c r="BL754" s="16" t="s">
        <v>131</v>
      </c>
      <c r="BM754" s="142" t="s">
        <v>1332</v>
      </c>
    </row>
    <row r="755" spans="2:65" s="1" customFormat="1" ht="19.2">
      <c r="B755" s="31"/>
      <c r="D755" s="144" t="s">
        <v>140</v>
      </c>
      <c r="F755" s="145" t="s">
        <v>1333</v>
      </c>
      <c r="I755" s="146"/>
      <c r="L755" s="31"/>
      <c r="M755" s="147"/>
      <c r="T755" s="55"/>
      <c r="AT755" s="16" t="s">
        <v>140</v>
      </c>
      <c r="AU755" s="16" t="s">
        <v>85</v>
      </c>
    </row>
    <row r="756" spans="2:65" s="12" customFormat="1">
      <c r="B756" s="148"/>
      <c r="D756" s="144" t="s">
        <v>141</v>
      </c>
      <c r="E756" s="149" t="s">
        <v>1</v>
      </c>
      <c r="F756" s="150" t="s">
        <v>1334</v>
      </c>
      <c r="H756" s="149" t="s">
        <v>1</v>
      </c>
      <c r="I756" s="151"/>
      <c r="L756" s="148"/>
      <c r="M756" s="152"/>
      <c r="T756" s="153"/>
      <c r="AT756" s="149" t="s">
        <v>141</v>
      </c>
      <c r="AU756" s="149" t="s">
        <v>85</v>
      </c>
      <c r="AV756" s="12" t="s">
        <v>83</v>
      </c>
      <c r="AW756" s="12" t="s">
        <v>32</v>
      </c>
      <c r="AX756" s="12" t="s">
        <v>76</v>
      </c>
      <c r="AY756" s="149" t="s">
        <v>132</v>
      </c>
    </row>
    <row r="757" spans="2:65" s="13" customFormat="1">
      <c r="B757" s="154"/>
      <c r="D757" s="144" t="s">
        <v>141</v>
      </c>
      <c r="E757" s="155" t="s">
        <v>1</v>
      </c>
      <c r="F757" s="156" t="s">
        <v>1335</v>
      </c>
      <c r="H757" s="157">
        <v>151.77799999999999</v>
      </c>
      <c r="I757" s="158"/>
      <c r="L757" s="154"/>
      <c r="M757" s="159"/>
      <c r="T757" s="160"/>
      <c r="AT757" s="155" t="s">
        <v>141</v>
      </c>
      <c r="AU757" s="155" t="s">
        <v>85</v>
      </c>
      <c r="AV757" s="13" t="s">
        <v>85</v>
      </c>
      <c r="AW757" s="13" t="s">
        <v>32</v>
      </c>
      <c r="AX757" s="13" t="s">
        <v>76</v>
      </c>
      <c r="AY757" s="155" t="s">
        <v>132</v>
      </c>
    </row>
    <row r="758" spans="2:65" s="14" customFormat="1">
      <c r="B758" s="161"/>
      <c r="D758" s="144" t="s">
        <v>141</v>
      </c>
      <c r="E758" s="162" t="s">
        <v>1</v>
      </c>
      <c r="F758" s="163" t="s">
        <v>144</v>
      </c>
      <c r="H758" s="164">
        <v>151.77799999999999</v>
      </c>
      <c r="I758" s="165"/>
      <c r="L758" s="161"/>
      <c r="M758" s="166"/>
      <c r="T758" s="167"/>
      <c r="AT758" s="162" t="s">
        <v>141</v>
      </c>
      <c r="AU758" s="162" t="s">
        <v>85</v>
      </c>
      <c r="AV758" s="14" t="s">
        <v>131</v>
      </c>
      <c r="AW758" s="14" t="s">
        <v>32</v>
      </c>
      <c r="AX758" s="14" t="s">
        <v>83</v>
      </c>
      <c r="AY758" s="162" t="s">
        <v>132</v>
      </c>
    </row>
    <row r="759" spans="2:65" s="1" customFormat="1" ht="37.950000000000003" customHeight="1">
      <c r="B759" s="31"/>
      <c r="C759" s="131" t="s">
        <v>1336</v>
      </c>
      <c r="D759" s="131" t="s">
        <v>135</v>
      </c>
      <c r="E759" s="132" t="s">
        <v>1337</v>
      </c>
      <c r="F759" s="133" t="s">
        <v>1338</v>
      </c>
      <c r="G759" s="134" t="s">
        <v>150</v>
      </c>
      <c r="H759" s="135">
        <v>107.41200000000001</v>
      </c>
      <c r="I759" s="136"/>
      <c r="J759" s="137">
        <f>ROUND(I759*H759,2)</f>
        <v>0</v>
      </c>
      <c r="K759" s="133" t="s">
        <v>151</v>
      </c>
      <c r="L759" s="31"/>
      <c r="M759" s="138" t="s">
        <v>1</v>
      </c>
      <c r="N759" s="139" t="s">
        <v>41</v>
      </c>
      <c r="P759" s="140">
        <f>O759*H759</f>
        <v>0</v>
      </c>
      <c r="Q759" s="140">
        <v>0</v>
      </c>
      <c r="R759" s="140">
        <f>Q759*H759</f>
        <v>0</v>
      </c>
      <c r="S759" s="140">
        <v>2.2000000000000002</v>
      </c>
      <c r="T759" s="141">
        <f>S759*H759</f>
        <v>236.30640000000002</v>
      </c>
      <c r="AR759" s="142" t="s">
        <v>131</v>
      </c>
      <c r="AT759" s="142" t="s">
        <v>135</v>
      </c>
      <c r="AU759" s="142" t="s">
        <v>85</v>
      </c>
      <c r="AY759" s="16" t="s">
        <v>132</v>
      </c>
      <c r="BE759" s="143">
        <f>IF(N759="základní",J759,0)</f>
        <v>0</v>
      </c>
      <c r="BF759" s="143">
        <f>IF(N759="snížená",J759,0)</f>
        <v>0</v>
      </c>
      <c r="BG759" s="143">
        <f>IF(N759="zákl. přenesená",J759,0)</f>
        <v>0</v>
      </c>
      <c r="BH759" s="143">
        <f>IF(N759="sníž. přenesená",J759,0)</f>
        <v>0</v>
      </c>
      <c r="BI759" s="143">
        <f>IF(N759="nulová",J759,0)</f>
        <v>0</v>
      </c>
      <c r="BJ759" s="16" t="s">
        <v>83</v>
      </c>
      <c r="BK759" s="143">
        <f>ROUND(I759*H759,2)</f>
        <v>0</v>
      </c>
      <c r="BL759" s="16" t="s">
        <v>131</v>
      </c>
      <c r="BM759" s="142" t="s">
        <v>1339</v>
      </c>
    </row>
    <row r="760" spans="2:65" s="1" customFormat="1" ht="19.2">
      <c r="B760" s="31"/>
      <c r="D760" s="144" t="s">
        <v>140</v>
      </c>
      <c r="F760" s="145" t="s">
        <v>1340</v>
      </c>
      <c r="I760" s="146"/>
      <c r="L760" s="31"/>
      <c r="M760" s="147"/>
      <c r="T760" s="55"/>
      <c r="AT760" s="16" t="s">
        <v>140</v>
      </c>
      <c r="AU760" s="16" t="s">
        <v>85</v>
      </c>
    </row>
    <row r="761" spans="2:65" s="12" customFormat="1">
      <c r="B761" s="148"/>
      <c r="D761" s="144" t="s">
        <v>141</v>
      </c>
      <c r="E761" s="149" t="s">
        <v>1</v>
      </c>
      <c r="F761" s="150" t="s">
        <v>1341</v>
      </c>
      <c r="H761" s="149" t="s">
        <v>1</v>
      </c>
      <c r="I761" s="151"/>
      <c r="L761" s="148"/>
      <c r="M761" s="152"/>
      <c r="T761" s="153"/>
      <c r="AT761" s="149" t="s">
        <v>141</v>
      </c>
      <c r="AU761" s="149" t="s">
        <v>85</v>
      </c>
      <c r="AV761" s="12" t="s">
        <v>83</v>
      </c>
      <c r="AW761" s="12" t="s">
        <v>32</v>
      </c>
      <c r="AX761" s="12" t="s">
        <v>76</v>
      </c>
      <c r="AY761" s="149" t="s">
        <v>132</v>
      </c>
    </row>
    <row r="762" spans="2:65" s="12" customFormat="1">
      <c r="B762" s="148"/>
      <c r="D762" s="144" t="s">
        <v>141</v>
      </c>
      <c r="E762" s="149" t="s">
        <v>1</v>
      </c>
      <c r="F762" s="150" t="s">
        <v>1342</v>
      </c>
      <c r="H762" s="149" t="s">
        <v>1</v>
      </c>
      <c r="I762" s="151"/>
      <c r="L762" s="148"/>
      <c r="M762" s="152"/>
      <c r="T762" s="153"/>
      <c r="AT762" s="149" t="s">
        <v>141</v>
      </c>
      <c r="AU762" s="149" t="s">
        <v>85</v>
      </c>
      <c r="AV762" s="12" t="s">
        <v>83</v>
      </c>
      <c r="AW762" s="12" t="s">
        <v>32</v>
      </c>
      <c r="AX762" s="12" t="s">
        <v>76</v>
      </c>
      <c r="AY762" s="149" t="s">
        <v>132</v>
      </c>
    </row>
    <row r="763" spans="2:65" s="13" customFormat="1">
      <c r="B763" s="154"/>
      <c r="D763" s="144" t="s">
        <v>141</v>
      </c>
      <c r="E763" s="155" t="s">
        <v>1</v>
      </c>
      <c r="F763" s="156" t="s">
        <v>1343</v>
      </c>
      <c r="H763" s="157">
        <v>46.701000000000001</v>
      </c>
      <c r="I763" s="158"/>
      <c r="L763" s="154"/>
      <c r="M763" s="159"/>
      <c r="T763" s="160"/>
      <c r="AT763" s="155" t="s">
        <v>141</v>
      </c>
      <c r="AU763" s="155" t="s">
        <v>85</v>
      </c>
      <c r="AV763" s="13" t="s">
        <v>85</v>
      </c>
      <c r="AW763" s="13" t="s">
        <v>32</v>
      </c>
      <c r="AX763" s="13" t="s">
        <v>76</v>
      </c>
      <c r="AY763" s="155" t="s">
        <v>132</v>
      </c>
    </row>
    <row r="764" spans="2:65" s="12" customFormat="1">
      <c r="B764" s="148"/>
      <c r="D764" s="144" t="s">
        <v>141</v>
      </c>
      <c r="E764" s="149" t="s">
        <v>1</v>
      </c>
      <c r="F764" s="150" t="s">
        <v>1344</v>
      </c>
      <c r="H764" s="149" t="s">
        <v>1</v>
      </c>
      <c r="I764" s="151"/>
      <c r="L764" s="148"/>
      <c r="M764" s="152"/>
      <c r="T764" s="153"/>
      <c r="AT764" s="149" t="s">
        <v>141</v>
      </c>
      <c r="AU764" s="149" t="s">
        <v>85</v>
      </c>
      <c r="AV764" s="12" t="s">
        <v>83</v>
      </c>
      <c r="AW764" s="12" t="s">
        <v>32</v>
      </c>
      <c r="AX764" s="12" t="s">
        <v>76</v>
      </c>
      <c r="AY764" s="149" t="s">
        <v>132</v>
      </c>
    </row>
    <row r="765" spans="2:65" s="12" customFormat="1">
      <c r="B765" s="148"/>
      <c r="D765" s="144" t="s">
        <v>141</v>
      </c>
      <c r="E765" s="149" t="s">
        <v>1</v>
      </c>
      <c r="F765" s="150" t="s">
        <v>1345</v>
      </c>
      <c r="H765" s="149" t="s">
        <v>1</v>
      </c>
      <c r="I765" s="151"/>
      <c r="L765" s="148"/>
      <c r="M765" s="152"/>
      <c r="T765" s="153"/>
      <c r="AT765" s="149" t="s">
        <v>141</v>
      </c>
      <c r="AU765" s="149" t="s">
        <v>85</v>
      </c>
      <c r="AV765" s="12" t="s">
        <v>83</v>
      </c>
      <c r="AW765" s="12" t="s">
        <v>32</v>
      </c>
      <c r="AX765" s="12" t="s">
        <v>76</v>
      </c>
      <c r="AY765" s="149" t="s">
        <v>132</v>
      </c>
    </row>
    <row r="766" spans="2:65" s="13" customFormat="1">
      <c r="B766" s="154"/>
      <c r="D766" s="144" t="s">
        <v>141</v>
      </c>
      <c r="E766" s="155" t="s">
        <v>1</v>
      </c>
      <c r="F766" s="156" t="s">
        <v>1346</v>
      </c>
      <c r="H766" s="157">
        <v>60.710999999999999</v>
      </c>
      <c r="I766" s="158"/>
      <c r="L766" s="154"/>
      <c r="M766" s="159"/>
      <c r="T766" s="160"/>
      <c r="AT766" s="155" t="s">
        <v>141</v>
      </c>
      <c r="AU766" s="155" t="s">
        <v>85</v>
      </c>
      <c r="AV766" s="13" t="s">
        <v>85</v>
      </c>
      <c r="AW766" s="13" t="s">
        <v>32</v>
      </c>
      <c r="AX766" s="13" t="s">
        <v>76</v>
      </c>
      <c r="AY766" s="155" t="s">
        <v>132</v>
      </c>
    </row>
    <row r="767" spans="2:65" s="14" customFormat="1">
      <c r="B767" s="161"/>
      <c r="D767" s="144" t="s">
        <v>141</v>
      </c>
      <c r="E767" s="162" t="s">
        <v>1</v>
      </c>
      <c r="F767" s="163" t="s">
        <v>144</v>
      </c>
      <c r="H767" s="164">
        <v>107.41200000000001</v>
      </c>
      <c r="I767" s="165"/>
      <c r="L767" s="161"/>
      <c r="M767" s="166"/>
      <c r="T767" s="167"/>
      <c r="AT767" s="162" t="s">
        <v>141</v>
      </c>
      <c r="AU767" s="162" t="s">
        <v>85</v>
      </c>
      <c r="AV767" s="14" t="s">
        <v>131</v>
      </c>
      <c r="AW767" s="14" t="s">
        <v>32</v>
      </c>
      <c r="AX767" s="14" t="s">
        <v>83</v>
      </c>
      <c r="AY767" s="162" t="s">
        <v>132</v>
      </c>
    </row>
    <row r="768" spans="2:65" s="1" customFormat="1" ht="24.15" customHeight="1">
      <c r="B768" s="31"/>
      <c r="C768" s="131" t="s">
        <v>1347</v>
      </c>
      <c r="D768" s="131" t="s">
        <v>135</v>
      </c>
      <c r="E768" s="132" t="s">
        <v>1348</v>
      </c>
      <c r="F768" s="133" t="s">
        <v>1349</v>
      </c>
      <c r="G768" s="134" t="s">
        <v>150</v>
      </c>
      <c r="H768" s="135">
        <v>102.742</v>
      </c>
      <c r="I768" s="136"/>
      <c r="J768" s="137">
        <f>ROUND(I768*H768,2)</f>
        <v>0</v>
      </c>
      <c r="K768" s="133" t="s">
        <v>151</v>
      </c>
      <c r="L768" s="31"/>
      <c r="M768" s="138" t="s">
        <v>1</v>
      </c>
      <c r="N768" s="139" t="s">
        <v>41</v>
      </c>
      <c r="P768" s="140">
        <f>O768*H768</f>
        <v>0</v>
      </c>
      <c r="Q768" s="140">
        <v>0</v>
      </c>
      <c r="R768" s="140">
        <f>Q768*H768</f>
        <v>0</v>
      </c>
      <c r="S768" s="140">
        <v>1.4</v>
      </c>
      <c r="T768" s="141">
        <f>S768*H768</f>
        <v>143.83879999999999</v>
      </c>
      <c r="AR768" s="142" t="s">
        <v>131</v>
      </c>
      <c r="AT768" s="142" t="s">
        <v>135</v>
      </c>
      <c r="AU768" s="142" t="s">
        <v>85</v>
      </c>
      <c r="AY768" s="16" t="s">
        <v>132</v>
      </c>
      <c r="BE768" s="143">
        <f>IF(N768="základní",J768,0)</f>
        <v>0</v>
      </c>
      <c r="BF768" s="143">
        <f>IF(N768="snížená",J768,0)</f>
        <v>0</v>
      </c>
      <c r="BG768" s="143">
        <f>IF(N768="zákl. přenesená",J768,0)</f>
        <v>0</v>
      </c>
      <c r="BH768" s="143">
        <f>IF(N768="sníž. přenesená",J768,0)</f>
        <v>0</v>
      </c>
      <c r="BI768" s="143">
        <f>IF(N768="nulová",J768,0)</f>
        <v>0</v>
      </c>
      <c r="BJ768" s="16" t="s">
        <v>83</v>
      </c>
      <c r="BK768" s="143">
        <f>ROUND(I768*H768,2)</f>
        <v>0</v>
      </c>
      <c r="BL768" s="16" t="s">
        <v>131</v>
      </c>
      <c r="BM768" s="142" t="s">
        <v>1350</v>
      </c>
    </row>
    <row r="769" spans="2:65" s="1" customFormat="1" ht="19.2">
      <c r="B769" s="31"/>
      <c r="D769" s="144" t="s">
        <v>140</v>
      </c>
      <c r="F769" s="145" t="s">
        <v>1351</v>
      </c>
      <c r="I769" s="146"/>
      <c r="L769" s="31"/>
      <c r="M769" s="147"/>
      <c r="T769" s="55"/>
      <c r="AT769" s="16" t="s">
        <v>140</v>
      </c>
      <c r="AU769" s="16" t="s">
        <v>85</v>
      </c>
    </row>
    <row r="770" spans="2:65" s="12" customFormat="1">
      <c r="B770" s="148"/>
      <c r="D770" s="144" t="s">
        <v>141</v>
      </c>
      <c r="E770" s="149" t="s">
        <v>1</v>
      </c>
      <c r="F770" s="150" t="s">
        <v>1341</v>
      </c>
      <c r="H770" s="149" t="s">
        <v>1</v>
      </c>
      <c r="I770" s="151"/>
      <c r="L770" s="148"/>
      <c r="M770" s="152"/>
      <c r="T770" s="153"/>
      <c r="AT770" s="149" t="s">
        <v>141</v>
      </c>
      <c r="AU770" s="149" t="s">
        <v>85</v>
      </c>
      <c r="AV770" s="12" t="s">
        <v>83</v>
      </c>
      <c r="AW770" s="12" t="s">
        <v>32</v>
      </c>
      <c r="AX770" s="12" t="s">
        <v>76</v>
      </c>
      <c r="AY770" s="149" t="s">
        <v>132</v>
      </c>
    </row>
    <row r="771" spans="2:65" s="12" customFormat="1">
      <c r="B771" s="148"/>
      <c r="D771" s="144" t="s">
        <v>141</v>
      </c>
      <c r="E771" s="149" t="s">
        <v>1</v>
      </c>
      <c r="F771" s="150" t="s">
        <v>1352</v>
      </c>
      <c r="H771" s="149" t="s">
        <v>1</v>
      </c>
      <c r="I771" s="151"/>
      <c r="L771" s="148"/>
      <c r="M771" s="152"/>
      <c r="T771" s="153"/>
      <c r="AT771" s="149" t="s">
        <v>141</v>
      </c>
      <c r="AU771" s="149" t="s">
        <v>85</v>
      </c>
      <c r="AV771" s="12" t="s">
        <v>83</v>
      </c>
      <c r="AW771" s="12" t="s">
        <v>32</v>
      </c>
      <c r="AX771" s="12" t="s">
        <v>76</v>
      </c>
      <c r="AY771" s="149" t="s">
        <v>132</v>
      </c>
    </row>
    <row r="772" spans="2:65" s="13" customFormat="1">
      <c r="B772" s="154"/>
      <c r="D772" s="144" t="s">
        <v>141</v>
      </c>
      <c r="E772" s="155" t="s">
        <v>1</v>
      </c>
      <c r="F772" s="156" t="s">
        <v>1353</v>
      </c>
      <c r="H772" s="157">
        <v>102.742</v>
      </c>
      <c r="I772" s="158"/>
      <c r="L772" s="154"/>
      <c r="M772" s="159"/>
      <c r="T772" s="160"/>
      <c r="AT772" s="155" t="s">
        <v>141</v>
      </c>
      <c r="AU772" s="155" t="s">
        <v>85</v>
      </c>
      <c r="AV772" s="13" t="s">
        <v>85</v>
      </c>
      <c r="AW772" s="13" t="s">
        <v>32</v>
      </c>
      <c r="AX772" s="13" t="s">
        <v>76</v>
      </c>
      <c r="AY772" s="155" t="s">
        <v>132</v>
      </c>
    </row>
    <row r="773" spans="2:65" s="14" customFormat="1">
      <c r="B773" s="161"/>
      <c r="D773" s="144" t="s">
        <v>141</v>
      </c>
      <c r="E773" s="162" t="s">
        <v>1</v>
      </c>
      <c r="F773" s="163" t="s">
        <v>144</v>
      </c>
      <c r="H773" s="164">
        <v>102.742</v>
      </c>
      <c r="I773" s="165"/>
      <c r="L773" s="161"/>
      <c r="M773" s="166"/>
      <c r="T773" s="167"/>
      <c r="AT773" s="162" t="s">
        <v>141</v>
      </c>
      <c r="AU773" s="162" t="s">
        <v>85</v>
      </c>
      <c r="AV773" s="14" t="s">
        <v>131</v>
      </c>
      <c r="AW773" s="14" t="s">
        <v>32</v>
      </c>
      <c r="AX773" s="14" t="s">
        <v>83</v>
      </c>
      <c r="AY773" s="162" t="s">
        <v>132</v>
      </c>
    </row>
    <row r="774" spans="2:65" s="1" customFormat="1" ht="24.15" customHeight="1">
      <c r="B774" s="31"/>
      <c r="C774" s="131" t="s">
        <v>1354</v>
      </c>
      <c r="D774" s="131" t="s">
        <v>135</v>
      </c>
      <c r="E774" s="132" t="s">
        <v>1355</v>
      </c>
      <c r="F774" s="133" t="s">
        <v>1356</v>
      </c>
      <c r="G774" s="134" t="s">
        <v>503</v>
      </c>
      <c r="H774" s="135">
        <v>7.5</v>
      </c>
      <c r="I774" s="136"/>
      <c r="J774" s="137">
        <f>ROUND(I774*H774,2)</f>
        <v>0</v>
      </c>
      <c r="K774" s="133" t="s">
        <v>151</v>
      </c>
      <c r="L774" s="31"/>
      <c r="M774" s="138" t="s">
        <v>1</v>
      </c>
      <c r="N774" s="139" t="s">
        <v>41</v>
      </c>
      <c r="P774" s="140">
        <f>O774*H774</f>
        <v>0</v>
      </c>
      <c r="Q774" s="140">
        <v>1.2299999999999998E-3</v>
      </c>
      <c r="R774" s="140">
        <f>Q774*H774</f>
        <v>9.2249999999999988E-3</v>
      </c>
      <c r="S774" s="140">
        <v>1.7000000000000001E-2</v>
      </c>
      <c r="T774" s="141">
        <f>S774*H774</f>
        <v>0.1275</v>
      </c>
      <c r="AR774" s="142" t="s">
        <v>131</v>
      </c>
      <c r="AT774" s="142" t="s">
        <v>135</v>
      </c>
      <c r="AU774" s="142" t="s">
        <v>85</v>
      </c>
      <c r="AY774" s="16" t="s">
        <v>132</v>
      </c>
      <c r="BE774" s="143">
        <f>IF(N774="základní",J774,0)</f>
        <v>0</v>
      </c>
      <c r="BF774" s="143">
        <f>IF(N774="snížená",J774,0)</f>
        <v>0</v>
      </c>
      <c r="BG774" s="143">
        <f>IF(N774="zákl. přenesená",J774,0)</f>
        <v>0</v>
      </c>
      <c r="BH774" s="143">
        <f>IF(N774="sníž. přenesená",J774,0)</f>
        <v>0</v>
      </c>
      <c r="BI774" s="143">
        <f>IF(N774="nulová",J774,0)</f>
        <v>0</v>
      </c>
      <c r="BJ774" s="16" t="s">
        <v>83</v>
      </c>
      <c r="BK774" s="143">
        <f>ROUND(I774*H774,2)</f>
        <v>0</v>
      </c>
      <c r="BL774" s="16" t="s">
        <v>131</v>
      </c>
      <c r="BM774" s="142" t="s">
        <v>1357</v>
      </c>
    </row>
    <row r="775" spans="2:65" s="1" customFormat="1" ht="28.8">
      <c r="B775" s="31"/>
      <c r="D775" s="144" t="s">
        <v>140</v>
      </c>
      <c r="F775" s="145" t="s">
        <v>1358</v>
      </c>
      <c r="I775" s="146"/>
      <c r="L775" s="31"/>
      <c r="M775" s="147"/>
      <c r="T775" s="55"/>
      <c r="AT775" s="16" t="s">
        <v>140</v>
      </c>
      <c r="AU775" s="16" t="s">
        <v>85</v>
      </c>
    </row>
    <row r="776" spans="2:65" s="12" customFormat="1">
      <c r="B776" s="148"/>
      <c r="D776" s="144" t="s">
        <v>141</v>
      </c>
      <c r="E776" s="149" t="s">
        <v>1</v>
      </c>
      <c r="F776" s="150" t="s">
        <v>1359</v>
      </c>
      <c r="H776" s="149" t="s">
        <v>1</v>
      </c>
      <c r="I776" s="151"/>
      <c r="L776" s="148"/>
      <c r="M776" s="152"/>
      <c r="T776" s="153"/>
      <c r="AT776" s="149" t="s">
        <v>141</v>
      </c>
      <c r="AU776" s="149" t="s">
        <v>85</v>
      </c>
      <c r="AV776" s="12" t="s">
        <v>83</v>
      </c>
      <c r="AW776" s="12" t="s">
        <v>32</v>
      </c>
      <c r="AX776" s="12" t="s">
        <v>76</v>
      </c>
      <c r="AY776" s="149" t="s">
        <v>132</v>
      </c>
    </row>
    <row r="777" spans="2:65" s="13" customFormat="1">
      <c r="B777" s="154"/>
      <c r="D777" s="144" t="s">
        <v>141</v>
      </c>
      <c r="E777" s="155" t="s">
        <v>1</v>
      </c>
      <c r="F777" s="156" t="s">
        <v>1360</v>
      </c>
      <c r="H777" s="157">
        <v>3.5</v>
      </c>
      <c r="I777" s="158"/>
      <c r="L777" s="154"/>
      <c r="M777" s="159"/>
      <c r="T777" s="160"/>
      <c r="AT777" s="155" t="s">
        <v>141</v>
      </c>
      <c r="AU777" s="155" t="s">
        <v>85</v>
      </c>
      <c r="AV777" s="13" t="s">
        <v>85</v>
      </c>
      <c r="AW777" s="13" t="s">
        <v>32</v>
      </c>
      <c r="AX777" s="13" t="s">
        <v>76</v>
      </c>
      <c r="AY777" s="155" t="s">
        <v>132</v>
      </c>
    </row>
    <row r="778" spans="2:65" s="12" customFormat="1">
      <c r="B778" s="148"/>
      <c r="D778" s="144" t="s">
        <v>141</v>
      </c>
      <c r="E778" s="149" t="s">
        <v>1</v>
      </c>
      <c r="F778" s="150" t="s">
        <v>1361</v>
      </c>
      <c r="H778" s="149" t="s">
        <v>1</v>
      </c>
      <c r="I778" s="151"/>
      <c r="L778" s="148"/>
      <c r="M778" s="152"/>
      <c r="T778" s="153"/>
      <c r="AT778" s="149" t="s">
        <v>141</v>
      </c>
      <c r="AU778" s="149" t="s">
        <v>85</v>
      </c>
      <c r="AV778" s="12" t="s">
        <v>83</v>
      </c>
      <c r="AW778" s="12" t="s">
        <v>32</v>
      </c>
      <c r="AX778" s="12" t="s">
        <v>76</v>
      </c>
      <c r="AY778" s="149" t="s">
        <v>132</v>
      </c>
    </row>
    <row r="779" spans="2:65" s="13" customFormat="1">
      <c r="B779" s="154"/>
      <c r="D779" s="144" t="s">
        <v>141</v>
      </c>
      <c r="E779" s="155" t="s">
        <v>1</v>
      </c>
      <c r="F779" s="156" t="s">
        <v>131</v>
      </c>
      <c r="H779" s="157">
        <v>4</v>
      </c>
      <c r="I779" s="158"/>
      <c r="L779" s="154"/>
      <c r="M779" s="159"/>
      <c r="T779" s="160"/>
      <c r="AT779" s="155" t="s">
        <v>141</v>
      </c>
      <c r="AU779" s="155" t="s">
        <v>85</v>
      </c>
      <c r="AV779" s="13" t="s">
        <v>85</v>
      </c>
      <c r="AW779" s="13" t="s">
        <v>32</v>
      </c>
      <c r="AX779" s="13" t="s">
        <v>76</v>
      </c>
      <c r="AY779" s="155" t="s">
        <v>132</v>
      </c>
    </row>
    <row r="780" spans="2:65" s="14" customFormat="1">
      <c r="B780" s="161"/>
      <c r="D780" s="144" t="s">
        <v>141</v>
      </c>
      <c r="E780" s="162" t="s">
        <v>1</v>
      </c>
      <c r="F780" s="163" t="s">
        <v>144</v>
      </c>
      <c r="H780" s="164">
        <v>7.5</v>
      </c>
      <c r="I780" s="165"/>
      <c r="L780" s="161"/>
      <c r="M780" s="166"/>
      <c r="T780" s="167"/>
      <c r="AT780" s="162" t="s">
        <v>141</v>
      </c>
      <c r="AU780" s="162" t="s">
        <v>85</v>
      </c>
      <c r="AV780" s="14" t="s">
        <v>131</v>
      </c>
      <c r="AW780" s="14" t="s">
        <v>32</v>
      </c>
      <c r="AX780" s="14" t="s">
        <v>83</v>
      </c>
      <c r="AY780" s="162" t="s">
        <v>132</v>
      </c>
    </row>
    <row r="781" spans="2:65" s="1" customFormat="1" ht="24.15" customHeight="1">
      <c r="B781" s="31"/>
      <c r="C781" s="131" t="s">
        <v>1362</v>
      </c>
      <c r="D781" s="131" t="s">
        <v>135</v>
      </c>
      <c r="E781" s="132" t="s">
        <v>1363</v>
      </c>
      <c r="F781" s="133" t="s">
        <v>1364</v>
      </c>
      <c r="G781" s="134" t="s">
        <v>486</v>
      </c>
      <c r="H781" s="135">
        <v>1</v>
      </c>
      <c r="I781" s="136"/>
      <c r="J781" s="137">
        <f>ROUND(I781*H781,2)</f>
        <v>0</v>
      </c>
      <c r="K781" s="133" t="s">
        <v>268</v>
      </c>
      <c r="L781" s="31"/>
      <c r="M781" s="138" t="s">
        <v>1</v>
      </c>
      <c r="N781" s="139" t="s">
        <v>41</v>
      </c>
      <c r="P781" s="140">
        <f>O781*H781</f>
        <v>0</v>
      </c>
      <c r="Q781" s="140">
        <v>0</v>
      </c>
      <c r="R781" s="140">
        <f>Q781*H781</f>
        <v>0</v>
      </c>
      <c r="S781" s="140">
        <v>0</v>
      </c>
      <c r="T781" s="141">
        <f>S781*H781</f>
        <v>0</v>
      </c>
      <c r="AR781" s="142" t="s">
        <v>131</v>
      </c>
      <c r="AT781" s="142" t="s">
        <v>135</v>
      </c>
      <c r="AU781" s="142" t="s">
        <v>85</v>
      </c>
      <c r="AY781" s="16" t="s">
        <v>132</v>
      </c>
      <c r="BE781" s="143">
        <f>IF(N781="základní",J781,0)</f>
        <v>0</v>
      </c>
      <c r="BF781" s="143">
        <f>IF(N781="snížená",J781,0)</f>
        <v>0</v>
      </c>
      <c r="BG781" s="143">
        <f>IF(N781="zákl. přenesená",J781,0)</f>
        <v>0</v>
      </c>
      <c r="BH781" s="143">
        <f>IF(N781="sníž. přenesená",J781,0)</f>
        <v>0</v>
      </c>
      <c r="BI781" s="143">
        <f>IF(N781="nulová",J781,0)</f>
        <v>0</v>
      </c>
      <c r="BJ781" s="16" t="s">
        <v>83</v>
      </c>
      <c r="BK781" s="143">
        <f>ROUND(I781*H781,2)</f>
        <v>0</v>
      </c>
      <c r="BL781" s="16" t="s">
        <v>131</v>
      </c>
      <c r="BM781" s="142" t="s">
        <v>1365</v>
      </c>
    </row>
    <row r="782" spans="2:65" s="1" customFormat="1">
      <c r="B782" s="31"/>
      <c r="D782" s="144" t="s">
        <v>140</v>
      </c>
      <c r="F782" s="145" t="s">
        <v>1364</v>
      </c>
      <c r="I782" s="146"/>
      <c r="L782" s="31"/>
      <c r="M782" s="147"/>
      <c r="T782" s="55"/>
      <c r="AT782" s="16" t="s">
        <v>140</v>
      </c>
      <c r="AU782" s="16" t="s">
        <v>85</v>
      </c>
    </row>
    <row r="783" spans="2:65" s="11" customFormat="1" ht="22.95" customHeight="1">
      <c r="B783" s="119"/>
      <c r="D783" s="120" t="s">
        <v>75</v>
      </c>
      <c r="E783" s="129" t="s">
        <v>357</v>
      </c>
      <c r="F783" s="129" t="s">
        <v>358</v>
      </c>
      <c r="I783" s="122"/>
      <c r="J783" s="130">
        <f>BK783</f>
        <v>0</v>
      </c>
      <c r="L783" s="119"/>
      <c r="M783" s="124"/>
      <c r="P783" s="125">
        <f>SUM(P784:P794)</f>
        <v>0</v>
      </c>
      <c r="R783" s="125">
        <f>SUM(R784:R794)</f>
        <v>0</v>
      </c>
      <c r="T783" s="126">
        <f>SUM(T784:T794)</f>
        <v>0</v>
      </c>
      <c r="AR783" s="120" t="s">
        <v>83</v>
      </c>
      <c r="AT783" s="127" t="s">
        <v>75</v>
      </c>
      <c r="AU783" s="127" t="s">
        <v>83</v>
      </c>
      <c r="AY783" s="120" t="s">
        <v>132</v>
      </c>
      <c r="BK783" s="128">
        <f>SUM(BK784:BK794)</f>
        <v>0</v>
      </c>
    </row>
    <row r="784" spans="2:65" s="1" customFormat="1" ht="24.15" customHeight="1">
      <c r="B784" s="31"/>
      <c r="C784" s="131" t="s">
        <v>1366</v>
      </c>
      <c r="D784" s="131" t="s">
        <v>135</v>
      </c>
      <c r="E784" s="132" t="s">
        <v>360</v>
      </c>
      <c r="F784" s="133" t="s">
        <v>361</v>
      </c>
      <c r="G784" s="134" t="s">
        <v>171</v>
      </c>
      <c r="H784" s="135">
        <v>1090.5609999999999</v>
      </c>
      <c r="I784" s="136"/>
      <c r="J784" s="137">
        <f>ROUND(I784*H784,2)</f>
        <v>0</v>
      </c>
      <c r="K784" s="133" t="s">
        <v>151</v>
      </c>
      <c r="L784" s="31"/>
      <c r="M784" s="138" t="s">
        <v>1</v>
      </c>
      <c r="N784" s="139" t="s">
        <v>41</v>
      </c>
      <c r="P784" s="140">
        <f>O784*H784</f>
        <v>0</v>
      </c>
      <c r="Q784" s="140">
        <v>0</v>
      </c>
      <c r="R784" s="140">
        <f>Q784*H784</f>
        <v>0</v>
      </c>
      <c r="S784" s="140">
        <v>0</v>
      </c>
      <c r="T784" s="141">
        <f>S784*H784</f>
        <v>0</v>
      </c>
      <c r="AR784" s="142" t="s">
        <v>131</v>
      </c>
      <c r="AT784" s="142" t="s">
        <v>135</v>
      </c>
      <c r="AU784" s="142" t="s">
        <v>85</v>
      </c>
      <c r="AY784" s="16" t="s">
        <v>132</v>
      </c>
      <c r="BE784" s="143">
        <f>IF(N784="základní",J784,0)</f>
        <v>0</v>
      </c>
      <c r="BF784" s="143">
        <f>IF(N784="snížená",J784,0)</f>
        <v>0</v>
      </c>
      <c r="BG784" s="143">
        <f>IF(N784="zákl. přenesená",J784,0)</f>
        <v>0</v>
      </c>
      <c r="BH784" s="143">
        <f>IF(N784="sníž. přenesená",J784,0)</f>
        <v>0</v>
      </c>
      <c r="BI784" s="143">
        <f>IF(N784="nulová",J784,0)</f>
        <v>0</v>
      </c>
      <c r="BJ784" s="16" t="s">
        <v>83</v>
      </c>
      <c r="BK784" s="143">
        <f>ROUND(I784*H784,2)</f>
        <v>0</v>
      </c>
      <c r="BL784" s="16" t="s">
        <v>131</v>
      </c>
      <c r="BM784" s="142" t="s">
        <v>1367</v>
      </c>
    </row>
    <row r="785" spans="2:65" s="1" customFormat="1" ht="28.8">
      <c r="B785" s="31"/>
      <c r="D785" s="144" t="s">
        <v>140</v>
      </c>
      <c r="F785" s="145" t="s">
        <v>363</v>
      </c>
      <c r="I785" s="146"/>
      <c r="L785" s="31"/>
      <c r="M785" s="147"/>
      <c r="T785" s="55"/>
      <c r="AT785" s="16" t="s">
        <v>140</v>
      </c>
      <c r="AU785" s="16" t="s">
        <v>85</v>
      </c>
    </row>
    <row r="786" spans="2:65" s="1" customFormat="1" ht="24.15" customHeight="1">
      <c r="B786" s="31"/>
      <c r="C786" s="131" t="s">
        <v>1368</v>
      </c>
      <c r="D786" s="131" t="s">
        <v>135</v>
      </c>
      <c r="E786" s="132" t="s">
        <v>365</v>
      </c>
      <c r="F786" s="133" t="s">
        <v>366</v>
      </c>
      <c r="G786" s="134" t="s">
        <v>171</v>
      </c>
      <c r="H786" s="135">
        <v>1090.5609999999999</v>
      </c>
      <c r="I786" s="136"/>
      <c r="J786" s="137">
        <f>ROUND(I786*H786,2)</f>
        <v>0</v>
      </c>
      <c r="K786" s="133" t="s">
        <v>151</v>
      </c>
      <c r="L786" s="31"/>
      <c r="M786" s="138" t="s">
        <v>1</v>
      </c>
      <c r="N786" s="139" t="s">
        <v>41</v>
      </c>
      <c r="P786" s="140">
        <f>O786*H786</f>
        <v>0</v>
      </c>
      <c r="Q786" s="140">
        <v>0</v>
      </c>
      <c r="R786" s="140">
        <f>Q786*H786</f>
        <v>0</v>
      </c>
      <c r="S786" s="140">
        <v>0</v>
      </c>
      <c r="T786" s="141">
        <f>S786*H786</f>
        <v>0</v>
      </c>
      <c r="AR786" s="142" t="s">
        <v>131</v>
      </c>
      <c r="AT786" s="142" t="s">
        <v>135</v>
      </c>
      <c r="AU786" s="142" t="s">
        <v>85</v>
      </c>
      <c r="AY786" s="16" t="s">
        <v>132</v>
      </c>
      <c r="BE786" s="143">
        <f>IF(N786="základní",J786,0)</f>
        <v>0</v>
      </c>
      <c r="BF786" s="143">
        <f>IF(N786="snížená",J786,0)</f>
        <v>0</v>
      </c>
      <c r="BG786" s="143">
        <f>IF(N786="zákl. přenesená",J786,0)</f>
        <v>0</v>
      </c>
      <c r="BH786" s="143">
        <f>IF(N786="sníž. přenesená",J786,0)</f>
        <v>0</v>
      </c>
      <c r="BI786" s="143">
        <f>IF(N786="nulová",J786,0)</f>
        <v>0</v>
      </c>
      <c r="BJ786" s="16" t="s">
        <v>83</v>
      </c>
      <c r="BK786" s="143">
        <f>ROUND(I786*H786,2)</f>
        <v>0</v>
      </c>
      <c r="BL786" s="16" t="s">
        <v>131</v>
      </c>
      <c r="BM786" s="142" t="s">
        <v>1369</v>
      </c>
    </row>
    <row r="787" spans="2:65" s="1" customFormat="1" ht="19.2">
      <c r="B787" s="31"/>
      <c r="D787" s="144" t="s">
        <v>140</v>
      </c>
      <c r="F787" s="145" t="s">
        <v>368</v>
      </c>
      <c r="I787" s="146"/>
      <c r="L787" s="31"/>
      <c r="M787" s="147"/>
      <c r="T787" s="55"/>
      <c r="AT787" s="16" t="s">
        <v>140</v>
      </c>
      <c r="AU787" s="16" t="s">
        <v>85</v>
      </c>
    </row>
    <row r="788" spans="2:65" s="1" customFormat="1" ht="24.15" customHeight="1">
      <c r="B788" s="31"/>
      <c r="C788" s="131" t="s">
        <v>1370</v>
      </c>
      <c r="D788" s="131" t="s">
        <v>135</v>
      </c>
      <c r="E788" s="132" t="s">
        <v>370</v>
      </c>
      <c r="F788" s="133" t="s">
        <v>371</v>
      </c>
      <c r="G788" s="134" t="s">
        <v>171</v>
      </c>
      <c r="H788" s="135">
        <v>21811.22</v>
      </c>
      <c r="I788" s="136"/>
      <c r="J788" s="137">
        <f>ROUND(I788*H788,2)</f>
        <v>0</v>
      </c>
      <c r="K788" s="133" t="s">
        <v>151</v>
      </c>
      <c r="L788" s="31"/>
      <c r="M788" s="138" t="s">
        <v>1</v>
      </c>
      <c r="N788" s="139" t="s">
        <v>41</v>
      </c>
      <c r="P788" s="140">
        <f>O788*H788</f>
        <v>0</v>
      </c>
      <c r="Q788" s="140">
        <v>0</v>
      </c>
      <c r="R788" s="140">
        <f>Q788*H788</f>
        <v>0</v>
      </c>
      <c r="S788" s="140">
        <v>0</v>
      </c>
      <c r="T788" s="141">
        <f>S788*H788</f>
        <v>0</v>
      </c>
      <c r="AR788" s="142" t="s">
        <v>131</v>
      </c>
      <c r="AT788" s="142" t="s">
        <v>135</v>
      </c>
      <c r="AU788" s="142" t="s">
        <v>85</v>
      </c>
      <c r="AY788" s="16" t="s">
        <v>132</v>
      </c>
      <c r="BE788" s="143">
        <f>IF(N788="základní",J788,0)</f>
        <v>0</v>
      </c>
      <c r="BF788" s="143">
        <f>IF(N788="snížená",J788,0)</f>
        <v>0</v>
      </c>
      <c r="BG788" s="143">
        <f>IF(N788="zákl. přenesená",J788,0)</f>
        <v>0</v>
      </c>
      <c r="BH788" s="143">
        <f>IF(N788="sníž. přenesená",J788,0)</f>
        <v>0</v>
      </c>
      <c r="BI788" s="143">
        <f>IF(N788="nulová",J788,0)</f>
        <v>0</v>
      </c>
      <c r="BJ788" s="16" t="s">
        <v>83</v>
      </c>
      <c r="BK788" s="143">
        <f>ROUND(I788*H788,2)</f>
        <v>0</v>
      </c>
      <c r="BL788" s="16" t="s">
        <v>131</v>
      </c>
      <c r="BM788" s="142" t="s">
        <v>1371</v>
      </c>
    </row>
    <row r="789" spans="2:65" s="1" customFormat="1" ht="28.8">
      <c r="B789" s="31"/>
      <c r="D789" s="144" t="s">
        <v>140</v>
      </c>
      <c r="F789" s="145" t="s">
        <v>373</v>
      </c>
      <c r="I789" s="146"/>
      <c r="L789" s="31"/>
      <c r="M789" s="147"/>
      <c r="T789" s="55"/>
      <c r="AT789" s="16" t="s">
        <v>140</v>
      </c>
      <c r="AU789" s="16" t="s">
        <v>85</v>
      </c>
    </row>
    <row r="790" spans="2:65" s="12" customFormat="1">
      <c r="B790" s="148"/>
      <c r="D790" s="144" t="s">
        <v>141</v>
      </c>
      <c r="E790" s="149" t="s">
        <v>1</v>
      </c>
      <c r="F790" s="150" t="s">
        <v>166</v>
      </c>
      <c r="H790" s="149" t="s">
        <v>1</v>
      </c>
      <c r="I790" s="151"/>
      <c r="L790" s="148"/>
      <c r="M790" s="152"/>
      <c r="T790" s="153"/>
      <c r="AT790" s="149" t="s">
        <v>141</v>
      </c>
      <c r="AU790" s="149" t="s">
        <v>85</v>
      </c>
      <c r="AV790" s="12" t="s">
        <v>83</v>
      </c>
      <c r="AW790" s="12" t="s">
        <v>32</v>
      </c>
      <c r="AX790" s="12" t="s">
        <v>76</v>
      </c>
      <c r="AY790" s="149" t="s">
        <v>132</v>
      </c>
    </row>
    <row r="791" spans="2:65" s="13" customFormat="1">
      <c r="B791" s="154"/>
      <c r="D791" s="144" t="s">
        <v>141</v>
      </c>
      <c r="E791" s="155" t="s">
        <v>1</v>
      </c>
      <c r="F791" s="156" t="s">
        <v>1372</v>
      </c>
      <c r="H791" s="157">
        <v>21811.22</v>
      </c>
      <c r="I791" s="158"/>
      <c r="L791" s="154"/>
      <c r="M791" s="159"/>
      <c r="T791" s="160"/>
      <c r="AT791" s="155" t="s">
        <v>141</v>
      </c>
      <c r="AU791" s="155" t="s">
        <v>85</v>
      </c>
      <c r="AV791" s="13" t="s">
        <v>85</v>
      </c>
      <c r="AW791" s="13" t="s">
        <v>32</v>
      </c>
      <c r="AX791" s="13" t="s">
        <v>76</v>
      </c>
      <c r="AY791" s="155" t="s">
        <v>132</v>
      </c>
    </row>
    <row r="792" spans="2:65" s="14" customFormat="1">
      <c r="B792" s="161"/>
      <c r="D792" s="144" t="s">
        <v>141</v>
      </c>
      <c r="E792" s="162" t="s">
        <v>1</v>
      </c>
      <c r="F792" s="163" t="s">
        <v>144</v>
      </c>
      <c r="H792" s="164">
        <v>21811.22</v>
      </c>
      <c r="I792" s="165"/>
      <c r="L792" s="161"/>
      <c r="M792" s="166"/>
      <c r="T792" s="167"/>
      <c r="AT792" s="162" t="s">
        <v>141</v>
      </c>
      <c r="AU792" s="162" t="s">
        <v>85</v>
      </c>
      <c r="AV792" s="14" t="s">
        <v>131</v>
      </c>
      <c r="AW792" s="14" t="s">
        <v>32</v>
      </c>
      <c r="AX792" s="14" t="s">
        <v>83</v>
      </c>
      <c r="AY792" s="162" t="s">
        <v>132</v>
      </c>
    </row>
    <row r="793" spans="2:65" s="1" customFormat="1" ht="33" customHeight="1">
      <c r="B793" s="31"/>
      <c r="C793" s="131" t="s">
        <v>1373</v>
      </c>
      <c r="D793" s="131" t="s">
        <v>135</v>
      </c>
      <c r="E793" s="132" t="s">
        <v>376</v>
      </c>
      <c r="F793" s="133" t="s">
        <v>377</v>
      </c>
      <c r="G793" s="134" t="s">
        <v>171</v>
      </c>
      <c r="H793" s="135">
        <v>1090.5609999999999</v>
      </c>
      <c r="I793" s="136"/>
      <c r="J793" s="137">
        <f>ROUND(I793*H793,2)</f>
        <v>0</v>
      </c>
      <c r="K793" s="133" t="s">
        <v>268</v>
      </c>
      <c r="L793" s="31"/>
      <c r="M793" s="138" t="s">
        <v>1</v>
      </c>
      <c r="N793" s="139" t="s">
        <v>41</v>
      </c>
      <c r="P793" s="140">
        <f>O793*H793</f>
        <v>0</v>
      </c>
      <c r="Q793" s="140">
        <v>0</v>
      </c>
      <c r="R793" s="140">
        <f>Q793*H793</f>
        <v>0</v>
      </c>
      <c r="S793" s="140">
        <v>0</v>
      </c>
      <c r="T793" s="141">
        <f>S793*H793</f>
        <v>0</v>
      </c>
      <c r="AR793" s="142" t="s">
        <v>131</v>
      </c>
      <c r="AT793" s="142" t="s">
        <v>135</v>
      </c>
      <c r="AU793" s="142" t="s">
        <v>85</v>
      </c>
      <c r="AY793" s="16" t="s">
        <v>132</v>
      </c>
      <c r="BE793" s="143">
        <f>IF(N793="základní",J793,0)</f>
        <v>0</v>
      </c>
      <c r="BF793" s="143">
        <f>IF(N793="snížená",J793,0)</f>
        <v>0</v>
      </c>
      <c r="BG793" s="143">
        <f>IF(N793="zákl. přenesená",J793,0)</f>
        <v>0</v>
      </c>
      <c r="BH793" s="143">
        <f>IF(N793="sníž. přenesená",J793,0)</f>
        <v>0</v>
      </c>
      <c r="BI793" s="143">
        <f>IF(N793="nulová",J793,0)</f>
        <v>0</v>
      </c>
      <c r="BJ793" s="16" t="s">
        <v>83</v>
      </c>
      <c r="BK793" s="143">
        <f>ROUND(I793*H793,2)</f>
        <v>0</v>
      </c>
      <c r="BL793" s="16" t="s">
        <v>131</v>
      </c>
      <c r="BM793" s="142" t="s">
        <v>1374</v>
      </c>
    </row>
    <row r="794" spans="2:65" s="1" customFormat="1" ht="19.2">
      <c r="B794" s="31"/>
      <c r="D794" s="144" t="s">
        <v>140</v>
      </c>
      <c r="F794" s="145" t="s">
        <v>377</v>
      </c>
      <c r="I794" s="146"/>
      <c r="L794" s="31"/>
      <c r="M794" s="147"/>
      <c r="T794" s="55"/>
      <c r="AT794" s="16" t="s">
        <v>140</v>
      </c>
      <c r="AU794" s="16" t="s">
        <v>85</v>
      </c>
    </row>
    <row r="795" spans="2:65" s="11" customFormat="1" ht="22.95" customHeight="1">
      <c r="B795" s="119"/>
      <c r="D795" s="120" t="s">
        <v>75</v>
      </c>
      <c r="E795" s="129" t="s">
        <v>379</v>
      </c>
      <c r="F795" s="129" t="s">
        <v>380</v>
      </c>
      <c r="I795" s="122"/>
      <c r="J795" s="130">
        <f>BK795</f>
        <v>0</v>
      </c>
      <c r="L795" s="119"/>
      <c r="M795" s="124"/>
      <c r="P795" s="125">
        <f>SUM(P796:P797)</f>
        <v>0</v>
      </c>
      <c r="R795" s="125">
        <f>SUM(R796:R797)</f>
        <v>0</v>
      </c>
      <c r="T795" s="126">
        <f>SUM(T796:T797)</f>
        <v>0</v>
      </c>
      <c r="AR795" s="120" t="s">
        <v>83</v>
      </c>
      <c r="AT795" s="127" t="s">
        <v>75</v>
      </c>
      <c r="AU795" s="127" t="s">
        <v>83</v>
      </c>
      <c r="AY795" s="120" t="s">
        <v>132</v>
      </c>
      <c r="BK795" s="128">
        <f>SUM(BK796:BK797)</f>
        <v>0</v>
      </c>
    </row>
    <row r="796" spans="2:65" s="1" customFormat="1" ht="21.75" customHeight="1">
      <c r="B796" s="31"/>
      <c r="C796" s="131" t="s">
        <v>1375</v>
      </c>
      <c r="D796" s="131" t="s">
        <v>135</v>
      </c>
      <c r="E796" s="132" t="s">
        <v>382</v>
      </c>
      <c r="F796" s="133" t="s">
        <v>383</v>
      </c>
      <c r="G796" s="134" t="s">
        <v>171</v>
      </c>
      <c r="H796" s="135">
        <v>2368.7150000000001</v>
      </c>
      <c r="I796" s="136"/>
      <c r="J796" s="137">
        <f>ROUND(I796*H796,2)</f>
        <v>0</v>
      </c>
      <c r="K796" s="133" t="s">
        <v>151</v>
      </c>
      <c r="L796" s="31"/>
      <c r="M796" s="138" t="s">
        <v>1</v>
      </c>
      <c r="N796" s="139" t="s">
        <v>41</v>
      </c>
      <c r="P796" s="140">
        <f>O796*H796</f>
        <v>0</v>
      </c>
      <c r="Q796" s="140">
        <v>0</v>
      </c>
      <c r="R796" s="140">
        <f>Q796*H796</f>
        <v>0</v>
      </c>
      <c r="S796" s="140">
        <v>0</v>
      </c>
      <c r="T796" s="141">
        <f>S796*H796</f>
        <v>0</v>
      </c>
      <c r="AR796" s="142" t="s">
        <v>131</v>
      </c>
      <c r="AT796" s="142" t="s">
        <v>135</v>
      </c>
      <c r="AU796" s="142" t="s">
        <v>85</v>
      </c>
      <c r="AY796" s="16" t="s">
        <v>132</v>
      </c>
      <c r="BE796" s="143">
        <f>IF(N796="základní",J796,0)</f>
        <v>0</v>
      </c>
      <c r="BF796" s="143">
        <f>IF(N796="snížená",J796,0)</f>
        <v>0</v>
      </c>
      <c r="BG796" s="143">
        <f>IF(N796="zákl. přenesená",J796,0)</f>
        <v>0</v>
      </c>
      <c r="BH796" s="143">
        <f>IF(N796="sníž. přenesená",J796,0)</f>
        <v>0</v>
      </c>
      <c r="BI796" s="143">
        <f>IF(N796="nulová",J796,0)</f>
        <v>0</v>
      </c>
      <c r="BJ796" s="16" t="s">
        <v>83</v>
      </c>
      <c r="BK796" s="143">
        <f>ROUND(I796*H796,2)</f>
        <v>0</v>
      </c>
      <c r="BL796" s="16" t="s">
        <v>131</v>
      </c>
      <c r="BM796" s="142" t="s">
        <v>1376</v>
      </c>
    </row>
    <row r="797" spans="2:65" s="1" customFormat="1" ht="38.4">
      <c r="B797" s="31"/>
      <c r="D797" s="144" t="s">
        <v>140</v>
      </c>
      <c r="F797" s="145" t="s">
        <v>385</v>
      </c>
      <c r="I797" s="146"/>
      <c r="L797" s="31"/>
      <c r="M797" s="147"/>
      <c r="T797" s="55"/>
      <c r="AT797" s="16" t="s">
        <v>140</v>
      </c>
      <c r="AU797" s="16" t="s">
        <v>85</v>
      </c>
    </row>
    <row r="798" spans="2:65" s="11" customFormat="1" ht="25.95" customHeight="1">
      <c r="B798" s="119"/>
      <c r="D798" s="120" t="s">
        <v>75</v>
      </c>
      <c r="E798" s="121" t="s">
        <v>386</v>
      </c>
      <c r="F798" s="121" t="s">
        <v>387</v>
      </c>
      <c r="I798" s="122"/>
      <c r="J798" s="123">
        <f>BK798</f>
        <v>0</v>
      </c>
      <c r="L798" s="119"/>
      <c r="M798" s="124"/>
      <c r="P798" s="125">
        <f>P799+P834+P926+P982+P995+P1006+P1065+P1108+P1164+P1296+P1341+P1369+P1375+P1405+P1411+P1450+P1462</f>
        <v>0</v>
      </c>
      <c r="R798" s="125">
        <f>R799+R834+R926+R982+R995+R1006+R1065+R1108+R1164+R1296+R1341+R1369+R1375+R1405+R1411+R1450+R1462</f>
        <v>106.36800883999999</v>
      </c>
      <c r="T798" s="126">
        <f>T799+T834+T926+T982+T995+T1006+T1065+T1108+T1164+T1296+T1341+T1369+T1375+T1405+T1411+T1450+T1462</f>
        <v>15.565263700000001</v>
      </c>
      <c r="AR798" s="120" t="s">
        <v>85</v>
      </c>
      <c r="AT798" s="127" t="s">
        <v>75</v>
      </c>
      <c r="AU798" s="127" t="s">
        <v>76</v>
      </c>
      <c r="AY798" s="120" t="s">
        <v>132</v>
      </c>
      <c r="BK798" s="128">
        <f>BK799+BK834+BK926+BK982+BK995+BK1006+BK1065+BK1108+BK1164+BK1296+BK1341+BK1369+BK1375+BK1405+BK1411+BK1450+BK1462</f>
        <v>0</v>
      </c>
    </row>
    <row r="799" spans="2:65" s="11" customFormat="1" ht="22.95" customHeight="1">
      <c r="B799" s="119"/>
      <c r="D799" s="120" t="s">
        <v>75</v>
      </c>
      <c r="E799" s="129" t="s">
        <v>1377</v>
      </c>
      <c r="F799" s="129" t="s">
        <v>1378</v>
      </c>
      <c r="I799" s="122"/>
      <c r="J799" s="130">
        <f>BK799</f>
        <v>0</v>
      </c>
      <c r="L799" s="119"/>
      <c r="M799" s="124"/>
      <c r="P799" s="125">
        <f>SUM(P800:P833)</f>
        <v>0</v>
      </c>
      <c r="R799" s="125">
        <f>SUM(R800:R833)</f>
        <v>1.9582586000000002</v>
      </c>
      <c r="T799" s="126">
        <f>SUM(T800:T833)</f>
        <v>0</v>
      </c>
      <c r="AR799" s="120" t="s">
        <v>85</v>
      </c>
      <c r="AT799" s="127" t="s">
        <v>75</v>
      </c>
      <c r="AU799" s="127" t="s">
        <v>83</v>
      </c>
      <c r="AY799" s="120" t="s">
        <v>132</v>
      </c>
      <c r="BK799" s="128">
        <f>SUM(BK800:BK833)</f>
        <v>0</v>
      </c>
    </row>
    <row r="800" spans="2:65" s="1" customFormat="1" ht="24.15" customHeight="1">
      <c r="B800" s="31"/>
      <c r="C800" s="131" t="s">
        <v>1379</v>
      </c>
      <c r="D800" s="131" t="s">
        <v>135</v>
      </c>
      <c r="E800" s="132" t="s">
        <v>1380</v>
      </c>
      <c r="F800" s="133" t="s">
        <v>1381</v>
      </c>
      <c r="G800" s="134" t="s">
        <v>191</v>
      </c>
      <c r="H800" s="135">
        <v>97.95</v>
      </c>
      <c r="I800" s="136"/>
      <c r="J800" s="137">
        <f>ROUND(I800*H800,2)</f>
        <v>0</v>
      </c>
      <c r="K800" s="133" t="s">
        <v>151</v>
      </c>
      <c r="L800" s="31"/>
      <c r="M800" s="138" t="s">
        <v>1</v>
      </c>
      <c r="N800" s="139" t="s">
        <v>41</v>
      </c>
      <c r="P800" s="140">
        <f>O800*H800</f>
        <v>0</v>
      </c>
      <c r="Q800" s="140">
        <v>0</v>
      </c>
      <c r="R800" s="140">
        <f>Q800*H800</f>
        <v>0</v>
      </c>
      <c r="S800" s="140">
        <v>0</v>
      </c>
      <c r="T800" s="141">
        <f>S800*H800</f>
        <v>0</v>
      </c>
      <c r="AR800" s="142" t="s">
        <v>241</v>
      </c>
      <c r="AT800" s="142" t="s">
        <v>135</v>
      </c>
      <c r="AU800" s="142" t="s">
        <v>85</v>
      </c>
      <c r="AY800" s="16" t="s">
        <v>132</v>
      </c>
      <c r="BE800" s="143">
        <f>IF(N800="základní",J800,0)</f>
        <v>0</v>
      </c>
      <c r="BF800" s="143">
        <f>IF(N800="snížená",J800,0)</f>
        <v>0</v>
      </c>
      <c r="BG800" s="143">
        <f>IF(N800="zákl. přenesená",J800,0)</f>
        <v>0</v>
      </c>
      <c r="BH800" s="143">
        <f>IF(N800="sníž. přenesená",J800,0)</f>
        <v>0</v>
      </c>
      <c r="BI800" s="143">
        <f>IF(N800="nulová",J800,0)</f>
        <v>0</v>
      </c>
      <c r="BJ800" s="16" t="s">
        <v>83</v>
      </c>
      <c r="BK800" s="143">
        <f>ROUND(I800*H800,2)</f>
        <v>0</v>
      </c>
      <c r="BL800" s="16" t="s">
        <v>241</v>
      </c>
      <c r="BM800" s="142" t="s">
        <v>1382</v>
      </c>
    </row>
    <row r="801" spans="2:65" s="1" customFormat="1" ht="19.2">
      <c r="B801" s="31"/>
      <c r="D801" s="144" t="s">
        <v>140</v>
      </c>
      <c r="F801" s="145" t="s">
        <v>1383</v>
      </c>
      <c r="I801" s="146"/>
      <c r="L801" s="31"/>
      <c r="M801" s="147"/>
      <c r="T801" s="55"/>
      <c r="AT801" s="16" t="s">
        <v>140</v>
      </c>
      <c r="AU801" s="16" t="s">
        <v>85</v>
      </c>
    </row>
    <row r="802" spans="2:65" s="12" customFormat="1">
      <c r="B802" s="148"/>
      <c r="D802" s="144" t="s">
        <v>141</v>
      </c>
      <c r="E802" s="149" t="s">
        <v>1</v>
      </c>
      <c r="F802" s="150" t="s">
        <v>1384</v>
      </c>
      <c r="H802" s="149" t="s">
        <v>1</v>
      </c>
      <c r="I802" s="151"/>
      <c r="L802" s="148"/>
      <c r="M802" s="152"/>
      <c r="T802" s="153"/>
      <c r="AT802" s="149" t="s">
        <v>141</v>
      </c>
      <c r="AU802" s="149" t="s">
        <v>85</v>
      </c>
      <c r="AV802" s="12" t="s">
        <v>83</v>
      </c>
      <c r="AW802" s="12" t="s">
        <v>32</v>
      </c>
      <c r="AX802" s="12" t="s">
        <v>76</v>
      </c>
      <c r="AY802" s="149" t="s">
        <v>132</v>
      </c>
    </row>
    <row r="803" spans="2:65" s="13" customFormat="1">
      <c r="B803" s="154"/>
      <c r="D803" s="144" t="s">
        <v>141</v>
      </c>
      <c r="E803" s="155" t="s">
        <v>1</v>
      </c>
      <c r="F803" s="156" t="s">
        <v>1210</v>
      </c>
      <c r="H803" s="157">
        <v>97.95</v>
      </c>
      <c r="I803" s="158"/>
      <c r="L803" s="154"/>
      <c r="M803" s="159"/>
      <c r="T803" s="160"/>
      <c r="AT803" s="155" t="s">
        <v>141</v>
      </c>
      <c r="AU803" s="155" t="s">
        <v>85</v>
      </c>
      <c r="AV803" s="13" t="s">
        <v>85</v>
      </c>
      <c r="AW803" s="13" t="s">
        <v>32</v>
      </c>
      <c r="AX803" s="13" t="s">
        <v>76</v>
      </c>
      <c r="AY803" s="155" t="s">
        <v>132</v>
      </c>
    </row>
    <row r="804" spans="2:65" s="14" customFormat="1">
      <c r="B804" s="161"/>
      <c r="D804" s="144" t="s">
        <v>141</v>
      </c>
      <c r="E804" s="162" t="s">
        <v>1</v>
      </c>
      <c r="F804" s="163" t="s">
        <v>144</v>
      </c>
      <c r="H804" s="164">
        <v>97.95</v>
      </c>
      <c r="I804" s="165"/>
      <c r="L804" s="161"/>
      <c r="M804" s="166"/>
      <c r="T804" s="167"/>
      <c r="AT804" s="162" t="s">
        <v>141</v>
      </c>
      <c r="AU804" s="162" t="s">
        <v>85</v>
      </c>
      <c r="AV804" s="14" t="s">
        <v>131</v>
      </c>
      <c r="AW804" s="14" t="s">
        <v>32</v>
      </c>
      <c r="AX804" s="14" t="s">
        <v>83</v>
      </c>
      <c r="AY804" s="162" t="s">
        <v>132</v>
      </c>
    </row>
    <row r="805" spans="2:65" s="1" customFormat="1" ht="16.5" customHeight="1">
      <c r="B805" s="31"/>
      <c r="C805" s="168" t="s">
        <v>1385</v>
      </c>
      <c r="D805" s="168" t="s">
        <v>236</v>
      </c>
      <c r="E805" s="169" t="s">
        <v>398</v>
      </c>
      <c r="F805" s="170" t="s">
        <v>399</v>
      </c>
      <c r="G805" s="171" t="s">
        <v>400</v>
      </c>
      <c r="H805" s="172">
        <v>39.18</v>
      </c>
      <c r="I805" s="173"/>
      <c r="J805" s="174">
        <f>ROUND(I805*H805,2)</f>
        <v>0</v>
      </c>
      <c r="K805" s="170" t="s">
        <v>151</v>
      </c>
      <c r="L805" s="175"/>
      <c r="M805" s="176" t="s">
        <v>1</v>
      </c>
      <c r="N805" s="177" t="s">
        <v>41</v>
      </c>
      <c r="P805" s="140">
        <f>O805*H805</f>
        <v>0</v>
      </c>
      <c r="Q805" s="140">
        <v>1E-3</v>
      </c>
      <c r="R805" s="140">
        <f>Q805*H805</f>
        <v>3.918E-2</v>
      </c>
      <c r="S805" s="140">
        <v>0</v>
      </c>
      <c r="T805" s="141">
        <f>S805*H805</f>
        <v>0</v>
      </c>
      <c r="AR805" s="142" t="s">
        <v>338</v>
      </c>
      <c r="AT805" s="142" t="s">
        <v>236</v>
      </c>
      <c r="AU805" s="142" t="s">
        <v>85</v>
      </c>
      <c r="AY805" s="16" t="s">
        <v>132</v>
      </c>
      <c r="BE805" s="143">
        <f>IF(N805="základní",J805,0)</f>
        <v>0</v>
      </c>
      <c r="BF805" s="143">
        <f>IF(N805="snížená",J805,0)</f>
        <v>0</v>
      </c>
      <c r="BG805" s="143">
        <f>IF(N805="zákl. přenesená",J805,0)</f>
        <v>0</v>
      </c>
      <c r="BH805" s="143">
        <f>IF(N805="sníž. přenesená",J805,0)</f>
        <v>0</v>
      </c>
      <c r="BI805" s="143">
        <f>IF(N805="nulová",J805,0)</f>
        <v>0</v>
      </c>
      <c r="BJ805" s="16" t="s">
        <v>83</v>
      </c>
      <c r="BK805" s="143">
        <f>ROUND(I805*H805,2)</f>
        <v>0</v>
      </c>
      <c r="BL805" s="16" t="s">
        <v>241</v>
      </c>
      <c r="BM805" s="142" t="s">
        <v>1386</v>
      </c>
    </row>
    <row r="806" spans="2:65" s="1" customFormat="1">
      <c r="B806" s="31"/>
      <c r="D806" s="144" t="s">
        <v>140</v>
      </c>
      <c r="F806" s="145" t="s">
        <v>399</v>
      </c>
      <c r="I806" s="146"/>
      <c r="L806" s="31"/>
      <c r="M806" s="147"/>
      <c r="T806" s="55"/>
      <c r="AT806" s="16" t="s">
        <v>140</v>
      </c>
      <c r="AU806" s="16" t="s">
        <v>85</v>
      </c>
    </row>
    <row r="807" spans="2:65" s="13" customFormat="1">
      <c r="B807" s="154"/>
      <c r="D807" s="144" t="s">
        <v>141</v>
      </c>
      <c r="F807" s="156" t="s">
        <v>1387</v>
      </c>
      <c r="H807" s="157">
        <v>39.18</v>
      </c>
      <c r="I807" s="158"/>
      <c r="L807" s="154"/>
      <c r="M807" s="159"/>
      <c r="T807" s="160"/>
      <c r="AT807" s="155" t="s">
        <v>141</v>
      </c>
      <c r="AU807" s="155" t="s">
        <v>85</v>
      </c>
      <c r="AV807" s="13" t="s">
        <v>85</v>
      </c>
      <c r="AW807" s="13" t="s">
        <v>4</v>
      </c>
      <c r="AX807" s="13" t="s">
        <v>83</v>
      </c>
      <c r="AY807" s="155" t="s">
        <v>132</v>
      </c>
    </row>
    <row r="808" spans="2:65" s="1" customFormat="1" ht="24.15" customHeight="1">
      <c r="B808" s="31"/>
      <c r="C808" s="131" t="s">
        <v>1388</v>
      </c>
      <c r="D808" s="131" t="s">
        <v>135</v>
      </c>
      <c r="E808" s="132" t="s">
        <v>1389</v>
      </c>
      <c r="F808" s="133" t="s">
        <v>1390</v>
      </c>
      <c r="G808" s="134" t="s">
        <v>191</v>
      </c>
      <c r="H808" s="135">
        <v>170.886</v>
      </c>
      <c r="I808" s="136"/>
      <c r="J808" s="137">
        <f>ROUND(I808*H808,2)</f>
        <v>0</v>
      </c>
      <c r="K808" s="133" t="s">
        <v>151</v>
      </c>
      <c r="L808" s="31"/>
      <c r="M808" s="138" t="s">
        <v>1</v>
      </c>
      <c r="N808" s="139" t="s">
        <v>41</v>
      </c>
      <c r="P808" s="140">
        <f>O808*H808</f>
        <v>0</v>
      </c>
      <c r="Q808" s="140">
        <v>0</v>
      </c>
      <c r="R808" s="140">
        <f>Q808*H808</f>
        <v>0</v>
      </c>
      <c r="S808" s="140">
        <v>0</v>
      </c>
      <c r="T808" s="141">
        <f>S808*H808</f>
        <v>0</v>
      </c>
      <c r="AR808" s="142" t="s">
        <v>241</v>
      </c>
      <c r="AT808" s="142" t="s">
        <v>135</v>
      </c>
      <c r="AU808" s="142" t="s">
        <v>85</v>
      </c>
      <c r="AY808" s="16" t="s">
        <v>132</v>
      </c>
      <c r="BE808" s="143">
        <f>IF(N808="základní",J808,0)</f>
        <v>0</v>
      </c>
      <c r="BF808" s="143">
        <f>IF(N808="snížená",J808,0)</f>
        <v>0</v>
      </c>
      <c r="BG808" s="143">
        <f>IF(N808="zákl. přenesená",J808,0)</f>
        <v>0</v>
      </c>
      <c r="BH808" s="143">
        <f>IF(N808="sníž. přenesená",J808,0)</f>
        <v>0</v>
      </c>
      <c r="BI808" s="143">
        <f>IF(N808="nulová",J808,0)</f>
        <v>0</v>
      </c>
      <c r="BJ808" s="16" t="s">
        <v>83</v>
      </c>
      <c r="BK808" s="143">
        <f>ROUND(I808*H808,2)</f>
        <v>0</v>
      </c>
      <c r="BL808" s="16" t="s">
        <v>241</v>
      </c>
      <c r="BM808" s="142" t="s">
        <v>1391</v>
      </c>
    </row>
    <row r="809" spans="2:65" s="1" customFormat="1" ht="19.2">
      <c r="B809" s="31"/>
      <c r="D809" s="144" t="s">
        <v>140</v>
      </c>
      <c r="F809" s="145" t="s">
        <v>1392</v>
      </c>
      <c r="I809" s="146"/>
      <c r="L809" s="31"/>
      <c r="M809" s="147"/>
      <c r="T809" s="55"/>
      <c r="AT809" s="16" t="s">
        <v>140</v>
      </c>
      <c r="AU809" s="16" t="s">
        <v>85</v>
      </c>
    </row>
    <row r="810" spans="2:65" s="12" customFormat="1">
      <c r="B810" s="148"/>
      <c r="D810" s="144" t="s">
        <v>141</v>
      </c>
      <c r="E810" s="149" t="s">
        <v>1</v>
      </c>
      <c r="F810" s="150" t="s">
        <v>1393</v>
      </c>
      <c r="H810" s="149" t="s">
        <v>1</v>
      </c>
      <c r="I810" s="151"/>
      <c r="L810" s="148"/>
      <c r="M810" s="152"/>
      <c r="T810" s="153"/>
      <c r="AT810" s="149" t="s">
        <v>141</v>
      </c>
      <c r="AU810" s="149" t="s">
        <v>85</v>
      </c>
      <c r="AV810" s="12" t="s">
        <v>83</v>
      </c>
      <c r="AW810" s="12" t="s">
        <v>32</v>
      </c>
      <c r="AX810" s="12" t="s">
        <v>76</v>
      </c>
      <c r="AY810" s="149" t="s">
        <v>132</v>
      </c>
    </row>
    <row r="811" spans="2:65" s="13" customFormat="1">
      <c r="B811" s="154"/>
      <c r="D811" s="144" t="s">
        <v>141</v>
      </c>
      <c r="E811" s="155" t="s">
        <v>1</v>
      </c>
      <c r="F811" s="156" t="s">
        <v>278</v>
      </c>
      <c r="H811" s="157">
        <v>170.886</v>
      </c>
      <c r="I811" s="158"/>
      <c r="L811" s="154"/>
      <c r="M811" s="159"/>
      <c r="T811" s="160"/>
      <c r="AT811" s="155" t="s">
        <v>141</v>
      </c>
      <c r="AU811" s="155" t="s">
        <v>85</v>
      </c>
      <c r="AV811" s="13" t="s">
        <v>85</v>
      </c>
      <c r="AW811" s="13" t="s">
        <v>32</v>
      </c>
      <c r="AX811" s="13" t="s">
        <v>76</v>
      </c>
      <c r="AY811" s="155" t="s">
        <v>132</v>
      </c>
    </row>
    <row r="812" spans="2:65" s="14" customFormat="1">
      <c r="B812" s="161"/>
      <c r="D812" s="144" t="s">
        <v>141</v>
      </c>
      <c r="E812" s="162" t="s">
        <v>1</v>
      </c>
      <c r="F812" s="163" t="s">
        <v>144</v>
      </c>
      <c r="H812" s="164">
        <v>170.886</v>
      </c>
      <c r="I812" s="165"/>
      <c r="L812" s="161"/>
      <c r="M812" s="166"/>
      <c r="T812" s="167"/>
      <c r="AT812" s="162" t="s">
        <v>141</v>
      </c>
      <c r="AU812" s="162" t="s">
        <v>85</v>
      </c>
      <c r="AV812" s="14" t="s">
        <v>131</v>
      </c>
      <c r="AW812" s="14" t="s">
        <v>32</v>
      </c>
      <c r="AX812" s="14" t="s">
        <v>83</v>
      </c>
      <c r="AY812" s="162" t="s">
        <v>132</v>
      </c>
    </row>
    <row r="813" spans="2:65" s="1" customFormat="1" ht="16.5" customHeight="1">
      <c r="B813" s="31"/>
      <c r="C813" s="168" t="s">
        <v>1394</v>
      </c>
      <c r="D813" s="168" t="s">
        <v>236</v>
      </c>
      <c r="E813" s="169" t="s">
        <v>398</v>
      </c>
      <c r="F813" s="170" t="s">
        <v>399</v>
      </c>
      <c r="G813" s="171" t="s">
        <v>400</v>
      </c>
      <c r="H813" s="172">
        <v>68.353999999999999</v>
      </c>
      <c r="I813" s="173"/>
      <c r="J813" s="174">
        <f>ROUND(I813*H813,2)</f>
        <v>0</v>
      </c>
      <c r="K813" s="170" t="s">
        <v>151</v>
      </c>
      <c r="L813" s="175"/>
      <c r="M813" s="176" t="s">
        <v>1</v>
      </c>
      <c r="N813" s="177" t="s">
        <v>41</v>
      </c>
      <c r="P813" s="140">
        <f>O813*H813</f>
        <v>0</v>
      </c>
      <c r="Q813" s="140">
        <v>1E-3</v>
      </c>
      <c r="R813" s="140">
        <f>Q813*H813</f>
        <v>6.8353999999999998E-2</v>
      </c>
      <c r="S813" s="140">
        <v>0</v>
      </c>
      <c r="T813" s="141">
        <f>S813*H813</f>
        <v>0</v>
      </c>
      <c r="AR813" s="142" t="s">
        <v>338</v>
      </c>
      <c r="AT813" s="142" t="s">
        <v>236</v>
      </c>
      <c r="AU813" s="142" t="s">
        <v>85</v>
      </c>
      <c r="AY813" s="16" t="s">
        <v>132</v>
      </c>
      <c r="BE813" s="143">
        <f>IF(N813="základní",J813,0)</f>
        <v>0</v>
      </c>
      <c r="BF813" s="143">
        <f>IF(N813="snížená",J813,0)</f>
        <v>0</v>
      </c>
      <c r="BG813" s="143">
        <f>IF(N813="zákl. přenesená",J813,0)</f>
        <v>0</v>
      </c>
      <c r="BH813" s="143">
        <f>IF(N813="sníž. přenesená",J813,0)</f>
        <v>0</v>
      </c>
      <c r="BI813" s="143">
        <f>IF(N813="nulová",J813,0)</f>
        <v>0</v>
      </c>
      <c r="BJ813" s="16" t="s">
        <v>83</v>
      </c>
      <c r="BK813" s="143">
        <f>ROUND(I813*H813,2)</f>
        <v>0</v>
      </c>
      <c r="BL813" s="16" t="s">
        <v>241</v>
      </c>
      <c r="BM813" s="142" t="s">
        <v>1395</v>
      </c>
    </row>
    <row r="814" spans="2:65" s="1" customFormat="1">
      <c r="B814" s="31"/>
      <c r="D814" s="144" t="s">
        <v>140</v>
      </c>
      <c r="F814" s="145" t="s">
        <v>399</v>
      </c>
      <c r="I814" s="146"/>
      <c r="L814" s="31"/>
      <c r="M814" s="147"/>
      <c r="T814" s="55"/>
      <c r="AT814" s="16" t="s">
        <v>140</v>
      </c>
      <c r="AU814" s="16" t="s">
        <v>85</v>
      </c>
    </row>
    <row r="815" spans="2:65" s="13" customFormat="1">
      <c r="B815" s="154"/>
      <c r="D815" s="144" t="s">
        <v>141</v>
      </c>
      <c r="F815" s="156" t="s">
        <v>1396</v>
      </c>
      <c r="H815" s="157">
        <v>68.353999999999999</v>
      </c>
      <c r="I815" s="158"/>
      <c r="L815" s="154"/>
      <c r="M815" s="159"/>
      <c r="T815" s="160"/>
      <c r="AT815" s="155" t="s">
        <v>141</v>
      </c>
      <c r="AU815" s="155" t="s">
        <v>85</v>
      </c>
      <c r="AV815" s="13" t="s">
        <v>85</v>
      </c>
      <c r="AW815" s="13" t="s">
        <v>4</v>
      </c>
      <c r="AX815" s="13" t="s">
        <v>83</v>
      </c>
      <c r="AY815" s="155" t="s">
        <v>132</v>
      </c>
    </row>
    <row r="816" spans="2:65" s="1" customFormat="1" ht="24.15" customHeight="1">
      <c r="B816" s="31"/>
      <c r="C816" s="131" t="s">
        <v>1397</v>
      </c>
      <c r="D816" s="131" t="s">
        <v>135</v>
      </c>
      <c r="E816" s="132" t="s">
        <v>1398</v>
      </c>
      <c r="F816" s="133" t="s">
        <v>1399</v>
      </c>
      <c r="G816" s="134" t="s">
        <v>191</v>
      </c>
      <c r="H816" s="135">
        <v>97.95</v>
      </c>
      <c r="I816" s="136"/>
      <c r="J816" s="137">
        <f>ROUND(I816*H816,2)</f>
        <v>0</v>
      </c>
      <c r="K816" s="133" t="s">
        <v>151</v>
      </c>
      <c r="L816" s="31"/>
      <c r="M816" s="138" t="s">
        <v>1</v>
      </c>
      <c r="N816" s="139" t="s">
        <v>41</v>
      </c>
      <c r="P816" s="140">
        <f>O816*H816</f>
        <v>0</v>
      </c>
      <c r="Q816" s="140">
        <v>4.0000000000000002E-4</v>
      </c>
      <c r="R816" s="140">
        <f>Q816*H816</f>
        <v>3.918E-2</v>
      </c>
      <c r="S816" s="140">
        <v>0</v>
      </c>
      <c r="T816" s="141">
        <f>S816*H816</f>
        <v>0</v>
      </c>
      <c r="AR816" s="142" t="s">
        <v>241</v>
      </c>
      <c r="AT816" s="142" t="s">
        <v>135</v>
      </c>
      <c r="AU816" s="142" t="s">
        <v>85</v>
      </c>
      <c r="AY816" s="16" t="s">
        <v>132</v>
      </c>
      <c r="BE816" s="143">
        <f>IF(N816="základní",J816,0)</f>
        <v>0</v>
      </c>
      <c r="BF816" s="143">
        <f>IF(N816="snížená",J816,0)</f>
        <v>0</v>
      </c>
      <c r="BG816" s="143">
        <f>IF(N816="zákl. přenesená",J816,0)</f>
        <v>0</v>
      </c>
      <c r="BH816" s="143">
        <f>IF(N816="sníž. přenesená",J816,0)</f>
        <v>0</v>
      </c>
      <c r="BI816" s="143">
        <f>IF(N816="nulová",J816,0)</f>
        <v>0</v>
      </c>
      <c r="BJ816" s="16" t="s">
        <v>83</v>
      </c>
      <c r="BK816" s="143">
        <f>ROUND(I816*H816,2)</f>
        <v>0</v>
      </c>
      <c r="BL816" s="16" t="s">
        <v>241</v>
      </c>
      <c r="BM816" s="142" t="s">
        <v>1400</v>
      </c>
    </row>
    <row r="817" spans="2:65" s="1" customFormat="1" ht="19.2">
      <c r="B817" s="31"/>
      <c r="D817" s="144" t="s">
        <v>140</v>
      </c>
      <c r="F817" s="145" t="s">
        <v>1401</v>
      </c>
      <c r="I817" s="146"/>
      <c r="L817" s="31"/>
      <c r="M817" s="147"/>
      <c r="T817" s="55"/>
      <c r="AT817" s="16" t="s">
        <v>140</v>
      </c>
      <c r="AU817" s="16" t="s">
        <v>85</v>
      </c>
    </row>
    <row r="818" spans="2:65" s="12" customFormat="1">
      <c r="B818" s="148"/>
      <c r="D818" s="144" t="s">
        <v>141</v>
      </c>
      <c r="E818" s="149" t="s">
        <v>1</v>
      </c>
      <c r="F818" s="150" t="s">
        <v>1384</v>
      </c>
      <c r="H818" s="149" t="s">
        <v>1</v>
      </c>
      <c r="I818" s="151"/>
      <c r="L818" s="148"/>
      <c r="M818" s="152"/>
      <c r="T818" s="153"/>
      <c r="AT818" s="149" t="s">
        <v>141</v>
      </c>
      <c r="AU818" s="149" t="s">
        <v>85</v>
      </c>
      <c r="AV818" s="12" t="s">
        <v>83</v>
      </c>
      <c r="AW818" s="12" t="s">
        <v>32</v>
      </c>
      <c r="AX818" s="12" t="s">
        <v>76</v>
      </c>
      <c r="AY818" s="149" t="s">
        <v>132</v>
      </c>
    </row>
    <row r="819" spans="2:65" s="13" customFormat="1">
      <c r="B819" s="154"/>
      <c r="D819" s="144" t="s">
        <v>141</v>
      </c>
      <c r="E819" s="155" t="s">
        <v>1</v>
      </c>
      <c r="F819" s="156" t="s">
        <v>1210</v>
      </c>
      <c r="H819" s="157">
        <v>97.95</v>
      </c>
      <c r="I819" s="158"/>
      <c r="L819" s="154"/>
      <c r="M819" s="159"/>
      <c r="T819" s="160"/>
      <c r="AT819" s="155" t="s">
        <v>141</v>
      </c>
      <c r="AU819" s="155" t="s">
        <v>85</v>
      </c>
      <c r="AV819" s="13" t="s">
        <v>85</v>
      </c>
      <c r="AW819" s="13" t="s">
        <v>32</v>
      </c>
      <c r="AX819" s="13" t="s">
        <v>76</v>
      </c>
      <c r="AY819" s="155" t="s">
        <v>132</v>
      </c>
    </row>
    <row r="820" spans="2:65" s="14" customFormat="1">
      <c r="B820" s="161"/>
      <c r="D820" s="144" t="s">
        <v>141</v>
      </c>
      <c r="E820" s="162" t="s">
        <v>1</v>
      </c>
      <c r="F820" s="163" t="s">
        <v>144</v>
      </c>
      <c r="H820" s="164">
        <v>97.95</v>
      </c>
      <c r="I820" s="165"/>
      <c r="L820" s="161"/>
      <c r="M820" s="166"/>
      <c r="T820" s="167"/>
      <c r="AT820" s="162" t="s">
        <v>141</v>
      </c>
      <c r="AU820" s="162" t="s">
        <v>85</v>
      </c>
      <c r="AV820" s="14" t="s">
        <v>131</v>
      </c>
      <c r="AW820" s="14" t="s">
        <v>32</v>
      </c>
      <c r="AX820" s="14" t="s">
        <v>83</v>
      </c>
      <c r="AY820" s="162" t="s">
        <v>132</v>
      </c>
    </row>
    <row r="821" spans="2:65" s="1" customFormat="1" ht="49.2" customHeight="1">
      <c r="B821" s="31"/>
      <c r="C821" s="168" t="s">
        <v>1402</v>
      </c>
      <c r="D821" s="168" t="s">
        <v>236</v>
      </c>
      <c r="E821" s="169" t="s">
        <v>1403</v>
      </c>
      <c r="F821" s="170" t="s">
        <v>1404</v>
      </c>
      <c r="G821" s="171" t="s">
        <v>191</v>
      </c>
      <c r="H821" s="172">
        <v>114.161</v>
      </c>
      <c r="I821" s="173"/>
      <c r="J821" s="174">
        <f>ROUND(I821*H821,2)</f>
        <v>0</v>
      </c>
      <c r="K821" s="170" t="s">
        <v>151</v>
      </c>
      <c r="L821" s="175"/>
      <c r="M821" s="176" t="s">
        <v>1</v>
      </c>
      <c r="N821" s="177" t="s">
        <v>41</v>
      </c>
      <c r="P821" s="140">
        <f>O821*H821</f>
        <v>0</v>
      </c>
      <c r="Q821" s="140">
        <v>5.4000000000000003E-3</v>
      </c>
      <c r="R821" s="140">
        <f>Q821*H821</f>
        <v>0.61646940000000006</v>
      </c>
      <c r="S821" s="140">
        <v>0</v>
      </c>
      <c r="T821" s="141">
        <f>S821*H821</f>
        <v>0</v>
      </c>
      <c r="AR821" s="142" t="s">
        <v>338</v>
      </c>
      <c r="AT821" s="142" t="s">
        <v>236</v>
      </c>
      <c r="AU821" s="142" t="s">
        <v>85</v>
      </c>
      <c r="AY821" s="16" t="s">
        <v>132</v>
      </c>
      <c r="BE821" s="143">
        <f>IF(N821="základní",J821,0)</f>
        <v>0</v>
      </c>
      <c r="BF821" s="143">
        <f>IF(N821="snížená",J821,0)</f>
        <v>0</v>
      </c>
      <c r="BG821" s="143">
        <f>IF(N821="zákl. přenesená",J821,0)</f>
        <v>0</v>
      </c>
      <c r="BH821" s="143">
        <f>IF(N821="sníž. přenesená",J821,0)</f>
        <v>0</v>
      </c>
      <c r="BI821" s="143">
        <f>IF(N821="nulová",J821,0)</f>
        <v>0</v>
      </c>
      <c r="BJ821" s="16" t="s">
        <v>83</v>
      </c>
      <c r="BK821" s="143">
        <f>ROUND(I821*H821,2)</f>
        <v>0</v>
      </c>
      <c r="BL821" s="16" t="s">
        <v>241</v>
      </c>
      <c r="BM821" s="142" t="s">
        <v>1405</v>
      </c>
    </row>
    <row r="822" spans="2:65" s="1" customFormat="1" ht="28.8">
      <c r="B822" s="31"/>
      <c r="D822" s="144" t="s">
        <v>140</v>
      </c>
      <c r="F822" s="145" t="s">
        <v>1404</v>
      </c>
      <c r="I822" s="146"/>
      <c r="L822" s="31"/>
      <c r="M822" s="147"/>
      <c r="T822" s="55"/>
      <c r="AT822" s="16" t="s">
        <v>140</v>
      </c>
      <c r="AU822" s="16" t="s">
        <v>85</v>
      </c>
    </row>
    <row r="823" spans="2:65" s="13" customFormat="1">
      <c r="B823" s="154"/>
      <c r="D823" s="144" t="s">
        <v>141</v>
      </c>
      <c r="F823" s="156" t="s">
        <v>1406</v>
      </c>
      <c r="H823" s="157">
        <v>114.161</v>
      </c>
      <c r="I823" s="158"/>
      <c r="L823" s="154"/>
      <c r="M823" s="159"/>
      <c r="T823" s="160"/>
      <c r="AT823" s="155" t="s">
        <v>141</v>
      </c>
      <c r="AU823" s="155" t="s">
        <v>85</v>
      </c>
      <c r="AV823" s="13" t="s">
        <v>85</v>
      </c>
      <c r="AW823" s="13" t="s">
        <v>4</v>
      </c>
      <c r="AX823" s="13" t="s">
        <v>83</v>
      </c>
      <c r="AY823" s="155" t="s">
        <v>132</v>
      </c>
    </row>
    <row r="824" spans="2:65" s="1" customFormat="1" ht="24.15" customHeight="1">
      <c r="B824" s="31"/>
      <c r="C824" s="131" t="s">
        <v>1407</v>
      </c>
      <c r="D824" s="131" t="s">
        <v>135</v>
      </c>
      <c r="E824" s="132" t="s">
        <v>1408</v>
      </c>
      <c r="F824" s="133" t="s">
        <v>1409</v>
      </c>
      <c r="G824" s="134" t="s">
        <v>191</v>
      </c>
      <c r="H824" s="135">
        <v>170.886</v>
      </c>
      <c r="I824" s="136"/>
      <c r="J824" s="137">
        <f>ROUND(I824*H824,2)</f>
        <v>0</v>
      </c>
      <c r="K824" s="133" t="s">
        <v>151</v>
      </c>
      <c r="L824" s="31"/>
      <c r="M824" s="138" t="s">
        <v>1</v>
      </c>
      <c r="N824" s="139" t="s">
        <v>41</v>
      </c>
      <c r="P824" s="140">
        <f>O824*H824</f>
        <v>0</v>
      </c>
      <c r="Q824" s="140">
        <v>4.0000000000000002E-4</v>
      </c>
      <c r="R824" s="140">
        <f>Q824*H824</f>
        <v>6.8354399999999996E-2</v>
      </c>
      <c r="S824" s="140">
        <v>0</v>
      </c>
      <c r="T824" s="141">
        <f>S824*H824</f>
        <v>0</v>
      </c>
      <c r="AR824" s="142" t="s">
        <v>241</v>
      </c>
      <c r="AT824" s="142" t="s">
        <v>135</v>
      </c>
      <c r="AU824" s="142" t="s">
        <v>85</v>
      </c>
      <c r="AY824" s="16" t="s">
        <v>132</v>
      </c>
      <c r="BE824" s="143">
        <f>IF(N824="základní",J824,0)</f>
        <v>0</v>
      </c>
      <c r="BF824" s="143">
        <f>IF(N824="snížená",J824,0)</f>
        <v>0</v>
      </c>
      <c r="BG824" s="143">
        <f>IF(N824="zákl. přenesená",J824,0)</f>
        <v>0</v>
      </c>
      <c r="BH824" s="143">
        <f>IF(N824="sníž. přenesená",J824,0)</f>
        <v>0</v>
      </c>
      <c r="BI824" s="143">
        <f>IF(N824="nulová",J824,0)</f>
        <v>0</v>
      </c>
      <c r="BJ824" s="16" t="s">
        <v>83</v>
      </c>
      <c r="BK824" s="143">
        <f>ROUND(I824*H824,2)</f>
        <v>0</v>
      </c>
      <c r="BL824" s="16" t="s">
        <v>241</v>
      </c>
      <c r="BM824" s="142" t="s">
        <v>1410</v>
      </c>
    </row>
    <row r="825" spans="2:65" s="1" customFormat="1" ht="19.2">
      <c r="B825" s="31"/>
      <c r="D825" s="144" t="s">
        <v>140</v>
      </c>
      <c r="F825" s="145" t="s">
        <v>1411</v>
      </c>
      <c r="I825" s="146"/>
      <c r="L825" s="31"/>
      <c r="M825" s="147"/>
      <c r="T825" s="55"/>
      <c r="AT825" s="16" t="s">
        <v>140</v>
      </c>
      <c r="AU825" s="16" t="s">
        <v>85</v>
      </c>
    </row>
    <row r="826" spans="2:65" s="12" customFormat="1">
      <c r="B826" s="148"/>
      <c r="D826" s="144" t="s">
        <v>141</v>
      </c>
      <c r="E826" s="149" t="s">
        <v>1</v>
      </c>
      <c r="F826" s="150" t="s">
        <v>1393</v>
      </c>
      <c r="H826" s="149" t="s">
        <v>1</v>
      </c>
      <c r="I826" s="151"/>
      <c r="L826" s="148"/>
      <c r="M826" s="152"/>
      <c r="T826" s="153"/>
      <c r="AT826" s="149" t="s">
        <v>141</v>
      </c>
      <c r="AU826" s="149" t="s">
        <v>85</v>
      </c>
      <c r="AV826" s="12" t="s">
        <v>83</v>
      </c>
      <c r="AW826" s="12" t="s">
        <v>32</v>
      </c>
      <c r="AX826" s="12" t="s">
        <v>76</v>
      </c>
      <c r="AY826" s="149" t="s">
        <v>132</v>
      </c>
    </row>
    <row r="827" spans="2:65" s="13" customFormat="1">
      <c r="B827" s="154"/>
      <c r="D827" s="144" t="s">
        <v>141</v>
      </c>
      <c r="E827" s="155" t="s">
        <v>1</v>
      </c>
      <c r="F827" s="156" t="s">
        <v>278</v>
      </c>
      <c r="H827" s="157">
        <v>170.886</v>
      </c>
      <c r="I827" s="158"/>
      <c r="L827" s="154"/>
      <c r="M827" s="159"/>
      <c r="T827" s="160"/>
      <c r="AT827" s="155" t="s">
        <v>141</v>
      </c>
      <c r="AU827" s="155" t="s">
        <v>85</v>
      </c>
      <c r="AV827" s="13" t="s">
        <v>85</v>
      </c>
      <c r="AW827" s="13" t="s">
        <v>32</v>
      </c>
      <c r="AX827" s="13" t="s">
        <v>76</v>
      </c>
      <c r="AY827" s="155" t="s">
        <v>132</v>
      </c>
    </row>
    <row r="828" spans="2:65" s="14" customFormat="1">
      <c r="B828" s="161"/>
      <c r="D828" s="144" t="s">
        <v>141</v>
      </c>
      <c r="E828" s="162" t="s">
        <v>1</v>
      </c>
      <c r="F828" s="163" t="s">
        <v>144</v>
      </c>
      <c r="H828" s="164">
        <v>170.886</v>
      </c>
      <c r="I828" s="165"/>
      <c r="L828" s="161"/>
      <c r="M828" s="166"/>
      <c r="T828" s="167"/>
      <c r="AT828" s="162" t="s">
        <v>141</v>
      </c>
      <c r="AU828" s="162" t="s">
        <v>85</v>
      </c>
      <c r="AV828" s="14" t="s">
        <v>131</v>
      </c>
      <c r="AW828" s="14" t="s">
        <v>32</v>
      </c>
      <c r="AX828" s="14" t="s">
        <v>83</v>
      </c>
      <c r="AY828" s="162" t="s">
        <v>132</v>
      </c>
    </row>
    <row r="829" spans="2:65" s="1" customFormat="1" ht="49.2" customHeight="1">
      <c r="B829" s="31"/>
      <c r="C829" s="168" t="s">
        <v>1412</v>
      </c>
      <c r="D829" s="168" t="s">
        <v>236</v>
      </c>
      <c r="E829" s="169" t="s">
        <v>1403</v>
      </c>
      <c r="F829" s="170" t="s">
        <v>1404</v>
      </c>
      <c r="G829" s="171" t="s">
        <v>191</v>
      </c>
      <c r="H829" s="172">
        <v>208.65199999999999</v>
      </c>
      <c r="I829" s="173"/>
      <c r="J829" s="174">
        <f>ROUND(I829*H829,2)</f>
        <v>0</v>
      </c>
      <c r="K829" s="170" t="s">
        <v>151</v>
      </c>
      <c r="L829" s="175"/>
      <c r="M829" s="176" t="s">
        <v>1</v>
      </c>
      <c r="N829" s="177" t="s">
        <v>41</v>
      </c>
      <c r="P829" s="140">
        <f>O829*H829</f>
        <v>0</v>
      </c>
      <c r="Q829" s="140">
        <v>5.4000000000000003E-3</v>
      </c>
      <c r="R829" s="140">
        <f>Q829*H829</f>
        <v>1.1267208</v>
      </c>
      <c r="S829" s="140">
        <v>0</v>
      </c>
      <c r="T829" s="141">
        <f>S829*H829</f>
        <v>0</v>
      </c>
      <c r="AR829" s="142" t="s">
        <v>338</v>
      </c>
      <c r="AT829" s="142" t="s">
        <v>236</v>
      </c>
      <c r="AU829" s="142" t="s">
        <v>85</v>
      </c>
      <c r="AY829" s="16" t="s">
        <v>132</v>
      </c>
      <c r="BE829" s="143">
        <f>IF(N829="základní",J829,0)</f>
        <v>0</v>
      </c>
      <c r="BF829" s="143">
        <f>IF(N829="snížená",J829,0)</f>
        <v>0</v>
      </c>
      <c r="BG829" s="143">
        <f>IF(N829="zákl. přenesená",J829,0)</f>
        <v>0</v>
      </c>
      <c r="BH829" s="143">
        <f>IF(N829="sníž. přenesená",J829,0)</f>
        <v>0</v>
      </c>
      <c r="BI829" s="143">
        <f>IF(N829="nulová",J829,0)</f>
        <v>0</v>
      </c>
      <c r="BJ829" s="16" t="s">
        <v>83</v>
      </c>
      <c r="BK829" s="143">
        <f>ROUND(I829*H829,2)</f>
        <v>0</v>
      </c>
      <c r="BL829" s="16" t="s">
        <v>241</v>
      </c>
      <c r="BM829" s="142" t="s">
        <v>1413</v>
      </c>
    </row>
    <row r="830" spans="2:65" s="1" customFormat="1" ht="28.8">
      <c r="B830" s="31"/>
      <c r="D830" s="144" t="s">
        <v>140</v>
      </c>
      <c r="F830" s="145" t="s">
        <v>1404</v>
      </c>
      <c r="I830" s="146"/>
      <c r="L830" s="31"/>
      <c r="M830" s="147"/>
      <c r="T830" s="55"/>
      <c r="AT830" s="16" t="s">
        <v>140</v>
      </c>
      <c r="AU830" s="16" t="s">
        <v>85</v>
      </c>
    </row>
    <row r="831" spans="2:65" s="13" customFormat="1">
      <c r="B831" s="154"/>
      <c r="D831" s="144" t="s">
        <v>141</v>
      </c>
      <c r="F831" s="156" t="s">
        <v>1414</v>
      </c>
      <c r="H831" s="157">
        <v>208.65199999999999</v>
      </c>
      <c r="I831" s="158"/>
      <c r="L831" s="154"/>
      <c r="M831" s="159"/>
      <c r="T831" s="160"/>
      <c r="AT831" s="155" t="s">
        <v>141</v>
      </c>
      <c r="AU831" s="155" t="s">
        <v>85</v>
      </c>
      <c r="AV831" s="13" t="s">
        <v>85</v>
      </c>
      <c r="AW831" s="13" t="s">
        <v>4</v>
      </c>
      <c r="AX831" s="13" t="s">
        <v>83</v>
      </c>
      <c r="AY831" s="155" t="s">
        <v>132</v>
      </c>
    </row>
    <row r="832" spans="2:65" s="1" customFormat="1" ht="33" customHeight="1">
      <c r="B832" s="31"/>
      <c r="C832" s="131" t="s">
        <v>1415</v>
      </c>
      <c r="D832" s="131" t="s">
        <v>135</v>
      </c>
      <c r="E832" s="132" t="s">
        <v>1416</v>
      </c>
      <c r="F832" s="133" t="s">
        <v>1417</v>
      </c>
      <c r="G832" s="134" t="s">
        <v>462</v>
      </c>
      <c r="H832" s="178"/>
      <c r="I832" s="136"/>
      <c r="J832" s="137">
        <f>ROUND(I832*H832,2)</f>
        <v>0</v>
      </c>
      <c r="K832" s="133" t="s">
        <v>151</v>
      </c>
      <c r="L832" s="31"/>
      <c r="M832" s="138" t="s">
        <v>1</v>
      </c>
      <c r="N832" s="139" t="s">
        <v>41</v>
      </c>
      <c r="P832" s="140">
        <f>O832*H832</f>
        <v>0</v>
      </c>
      <c r="Q832" s="140">
        <v>0</v>
      </c>
      <c r="R832" s="140">
        <f>Q832*H832</f>
        <v>0</v>
      </c>
      <c r="S832" s="140">
        <v>0</v>
      </c>
      <c r="T832" s="141">
        <f>S832*H832</f>
        <v>0</v>
      </c>
      <c r="AR832" s="142" t="s">
        <v>241</v>
      </c>
      <c r="AT832" s="142" t="s">
        <v>135</v>
      </c>
      <c r="AU832" s="142" t="s">
        <v>85</v>
      </c>
      <c r="AY832" s="16" t="s">
        <v>132</v>
      </c>
      <c r="BE832" s="143">
        <f>IF(N832="základní",J832,0)</f>
        <v>0</v>
      </c>
      <c r="BF832" s="143">
        <f>IF(N832="snížená",J832,0)</f>
        <v>0</v>
      </c>
      <c r="BG832" s="143">
        <f>IF(N832="zákl. přenesená",J832,0)</f>
        <v>0</v>
      </c>
      <c r="BH832" s="143">
        <f>IF(N832="sníž. přenesená",J832,0)</f>
        <v>0</v>
      </c>
      <c r="BI832" s="143">
        <f>IF(N832="nulová",J832,0)</f>
        <v>0</v>
      </c>
      <c r="BJ832" s="16" t="s">
        <v>83</v>
      </c>
      <c r="BK832" s="143">
        <f>ROUND(I832*H832,2)</f>
        <v>0</v>
      </c>
      <c r="BL832" s="16" t="s">
        <v>241</v>
      </c>
      <c r="BM832" s="142" t="s">
        <v>1418</v>
      </c>
    </row>
    <row r="833" spans="2:65" s="1" customFormat="1" ht="28.8">
      <c r="B833" s="31"/>
      <c r="D833" s="144" t="s">
        <v>140</v>
      </c>
      <c r="F833" s="145" t="s">
        <v>1419</v>
      </c>
      <c r="I833" s="146"/>
      <c r="L833" s="31"/>
      <c r="M833" s="147"/>
      <c r="T833" s="55"/>
      <c r="AT833" s="16" t="s">
        <v>140</v>
      </c>
      <c r="AU833" s="16" t="s">
        <v>85</v>
      </c>
    </row>
    <row r="834" spans="2:65" s="11" customFormat="1" ht="22.95" customHeight="1">
      <c r="B834" s="119"/>
      <c r="D834" s="120" t="s">
        <v>75</v>
      </c>
      <c r="E834" s="129" t="s">
        <v>388</v>
      </c>
      <c r="F834" s="129" t="s">
        <v>389</v>
      </c>
      <c r="I834" s="122"/>
      <c r="J834" s="130">
        <f>BK834</f>
        <v>0</v>
      </c>
      <c r="L834" s="119"/>
      <c r="M834" s="124"/>
      <c r="P834" s="125">
        <f>SUM(P835:P925)</f>
        <v>0</v>
      </c>
      <c r="R834" s="125">
        <f>SUM(R835:R925)</f>
        <v>43.363887820000002</v>
      </c>
      <c r="T834" s="126">
        <f>SUM(T835:T925)</f>
        <v>12.842747500000002</v>
      </c>
      <c r="AR834" s="120" t="s">
        <v>85</v>
      </c>
      <c r="AT834" s="127" t="s">
        <v>75</v>
      </c>
      <c r="AU834" s="127" t="s">
        <v>83</v>
      </c>
      <c r="AY834" s="120" t="s">
        <v>132</v>
      </c>
      <c r="BK834" s="128">
        <f>SUM(BK835:BK925)</f>
        <v>0</v>
      </c>
    </row>
    <row r="835" spans="2:65" s="1" customFormat="1" ht="24.15" customHeight="1">
      <c r="B835" s="31"/>
      <c r="C835" s="131" t="s">
        <v>1420</v>
      </c>
      <c r="D835" s="131" t="s">
        <v>135</v>
      </c>
      <c r="E835" s="132" t="s">
        <v>391</v>
      </c>
      <c r="F835" s="133" t="s">
        <v>392</v>
      </c>
      <c r="G835" s="134" t="s">
        <v>191</v>
      </c>
      <c r="H835" s="135">
        <v>223.58099999999999</v>
      </c>
      <c r="I835" s="136"/>
      <c r="J835" s="137">
        <f>ROUND(I835*H835,2)</f>
        <v>0</v>
      </c>
      <c r="K835" s="133" t="s">
        <v>151</v>
      </c>
      <c r="L835" s="31"/>
      <c r="M835" s="138" t="s">
        <v>1</v>
      </c>
      <c r="N835" s="139" t="s">
        <v>41</v>
      </c>
      <c r="P835" s="140">
        <f>O835*H835</f>
        <v>0</v>
      </c>
      <c r="Q835" s="140">
        <v>0</v>
      </c>
      <c r="R835" s="140">
        <f>Q835*H835</f>
        <v>0</v>
      </c>
      <c r="S835" s="140">
        <v>0</v>
      </c>
      <c r="T835" s="141">
        <f>S835*H835</f>
        <v>0</v>
      </c>
      <c r="AR835" s="142" t="s">
        <v>241</v>
      </c>
      <c r="AT835" s="142" t="s">
        <v>135</v>
      </c>
      <c r="AU835" s="142" t="s">
        <v>85</v>
      </c>
      <c r="AY835" s="16" t="s">
        <v>132</v>
      </c>
      <c r="BE835" s="143">
        <f>IF(N835="základní",J835,0)</f>
        <v>0</v>
      </c>
      <c r="BF835" s="143">
        <f>IF(N835="snížená",J835,0)</f>
        <v>0</v>
      </c>
      <c r="BG835" s="143">
        <f>IF(N835="zákl. přenesená",J835,0)</f>
        <v>0</v>
      </c>
      <c r="BH835" s="143">
        <f>IF(N835="sníž. přenesená",J835,0)</f>
        <v>0</v>
      </c>
      <c r="BI835" s="143">
        <f>IF(N835="nulová",J835,0)</f>
        <v>0</v>
      </c>
      <c r="BJ835" s="16" t="s">
        <v>83</v>
      </c>
      <c r="BK835" s="143">
        <f>ROUND(I835*H835,2)</f>
        <v>0</v>
      </c>
      <c r="BL835" s="16" t="s">
        <v>241</v>
      </c>
      <c r="BM835" s="142" t="s">
        <v>1421</v>
      </c>
    </row>
    <row r="836" spans="2:65" s="1" customFormat="1" ht="28.8">
      <c r="B836" s="31"/>
      <c r="D836" s="144" t="s">
        <v>140</v>
      </c>
      <c r="F836" s="145" t="s">
        <v>394</v>
      </c>
      <c r="I836" s="146"/>
      <c r="L836" s="31"/>
      <c r="M836" s="147"/>
      <c r="T836" s="55"/>
      <c r="AT836" s="16" t="s">
        <v>140</v>
      </c>
      <c r="AU836" s="16" t="s">
        <v>85</v>
      </c>
    </row>
    <row r="837" spans="2:65" s="12" customFormat="1">
      <c r="B837" s="148"/>
      <c r="D837" s="144" t="s">
        <v>141</v>
      </c>
      <c r="E837" s="149" t="s">
        <v>1</v>
      </c>
      <c r="F837" s="150" t="s">
        <v>1422</v>
      </c>
      <c r="H837" s="149" t="s">
        <v>1</v>
      </c>
      <c r="I837" s="151"/>
      <c r="L837" s="148"/>
      <c r="M837" s="152"/>
      <c r="T837" s="153"/>
      <c r="AT837" s="149" t="s">
        <v>141</v>
      </c>
      <c r="AU837" s="149" t="s">
        <v>85</v>
      </c>
      <c r="AV837" s="12" t="s">
        <v>83</v>
      </c>
      <c r="AW837" s="12" t="s">
        <v>32</v>
      </c>
      <c r="AX837" s="12" t="s">
        <v>76</v>
      </c>
      <c r="AY837" s="149" t="s">
        <v>132</v>
      </c>
    </row>
    <row r="838" spans="2:65" s="13" customFormat="1" ht="20.399999999999999">
      <c r="B838" s="154"/>
      <c r="D838" s="144" t="s">
        <v>141</v>
      </c>
      <c r="E838" s="155" t="s">
        <v>1</v>
      </c>
      <c r="F838" s="156" t="s">
        <v>1423</v>
      </c>
      <c r="H838" s="157">
        <v>77.108999999999995</v>
      </c>
      <c r="I838" s="158"/>
      <c r="L838" s="154"/>
      <c r="M838" s="159"/>
      <c r="T838" s="160"/>
      <c r="AT838" s="155" t="s">
        <v>141</v>
      </c>
      <c r="AU838" s="155" t="s">
        <v>85</v>
      </c>
      <c r="AV838" s="13" t="s">
        <v>85</v>
      </c>
      <c r="AW838" s="13" t="s">
        <v>32</v>
      </c>
      <c r="AX838" s="13" t="s">
        <v>76</v>
      </c>
      <c r="AY838" s="155" t="s">
        <v>132</v>
      </c>
    </row>
    <row r="839" spans="2:65" s="12" customFormat="1">
      <c r="B839" s="148"/>
      <c r="D839" s="144" t="s">
        <v>141</v>
      </c>
      <c r="E839" s="149" t="s">
        <v>1</v>
      </c>
      <c r="F839" s="150" t="s">
        <v>329</v>
      </c>
      <c r="H839" s="149" t="s">
        <v>1</v>
      </c>
      <c r="I839" s="151"/>
      <c r="L839" s="148"/>
      <c r="M839" s="152"/>
      <c r="T839" s="153"/>
      <c r="AT839" s="149" t="s">
        <v>141</v>
      </c>
      <c r="AU839" s="149" t="s">
        <v>85</v>
      </c>
      <c r="AV839" s="12" t="s">
        <v>83</v>
      </c>
      <c r="AW839" s="12" t="s">
        <v>32</v>
      </c>
      <c r="AX839" s="12" t="s">
        <v>76</v>
      </c>
      <c r="AY839" s="149" t="s">
        <v>132</v>
      </c>
    </row>
    <row r="840" spans="2:65" s="13" customFormat="1">
      <c r="B840" s="154"/>
      <c r="D840" s="144" t="s">
        <v>141</v>
      </c>
      <c r="E840" s="155" t="s">
        <v>1</v>
      </c>
      <c r="F840" s="156" t="s">
        <v>1424</v>
      </c>
      <c r="H840" s="157">
        <v>146.47200000000001</v>
      </c>
      <c r="I840" s="158"/>
      <c r="L840" s="154"/>
      <c r="M840" s="159"/>
      <c r="T840" s="160"/>
      <c r="AT840" s="155" t="s">
        <v>141</v>
      </c>
      <c r="AU840" s="155" t="s">
        <v>85</v>
      </c>
      <c r="AV840" s="13" t="s">
        <v>85</v>
      </c>
      <c r="AW840" s="13" t="s">
        <v>32</v>
      </c>
      <c r="AX840" s="13" t="s">
        <v>76</v>
      </c>
      <c r="AY840" s="155" t="s">
        <v>132</v>
      </c>
    </row>
    <row r="841" spans="2:65" s="14" customFormat="1">
      <c r="B841" s="161"/>
      <c r="D841" s="144" t="s">
        <v>141</v>
      </c>
      <c r="E841" s="162" t="s">
        <v>1</v>
      </c>
      <c r="F841" s="163" t="s">
        <v>144</v>
      </c>
      <c r="H841" s="164">
        <v>223.58100000000002</v>
      </c>
      <c r="I841" s="165"/>
      <c r="L841" s="161"/>
      <c r="M841" s="166"/>
      <c r="T841" s="167"/>
      <c r="AT841" s="162" t="s">
        <v>141</v>
      </c>
      <c r="AU841" s="162" t="s">
        <v>85</v>
      </c>
      <c r="AV841" s="14" t="s">
        <v>131</v>
      </c>
      <c r="AW841" s="14" t="s">
        <v>32</v>
      </c>
      <c r="AX841" s="14" t="s">
        <v>83</v>
      </c>
      <c r="AY841" s="162" t="s">
        <v>132</v>
      </c>
    </row>
    <row r="842" spans="2:65" s="1" customFormat="1" ht="16.5" customHeight="1">
      <c r="B842" s="31"/>
      <c r="C842" s="168" t="s">
        <v>1425</v>
      </c>
      <c r="D842" s="168" t="s">
        <v>236</v>
      </c>
      <c r="E842" s="169" t="s">
        <v>398</v>
      </c>
      <c r="F842" s="170" t="s">
        <v>399</v>
      </c>
      <c r="G842" s="171" t="s">
        <v>400</v>
      </c>
      <c r="H842" s="172">
        <v>89.432000000000002</v>
      </c>
      <c r="I842" s="173"/>
      <c r="J842" s="174">
        <f>ROUND(I842*H842,2)</f>
        <v>0</v>
      </c>
      <c r="K842" s="170" t="s">
        <v>151</v>
      </c>
      <c r="L842" s="175"/>
      <c r="M842" s="176" t="s">
        <v>1</v>
      </c>
      <c r="N842" s="177" t="s">
        <v>41</v>
      </c>
      <c r="P842" s="140">
        <f>O842*H842</f>
        <v>0</v>
      </c>
      <c r="Q842" s="140">
        <v>1E-3</v>
      </c>
      <c r="R842" s="140">
        <f>Q842*H842</f>
        <v>8.9431999999999998E-2</v>
      </c>
      <c r="S842" s="140">
        <v>0</v>
      </c>
      <c r="T842" s="141">
        <f>S842*H842</f>
        <v>0</v>
      </c>
      <c r="AR842" s="142" t="s">
        <v>338</v>
      </c>
      <c r="AT842" s="142" t="s">
        <v>236</v>
      </c>
      <c r="AU842" s="142" t="s">
        <v>85</v>
      </c>
      <c r="AY842" s="16" t="s">
        <v>132</v>
      </c>
      <c r="BE842" s="143">
        <f>IF(N842="základní",J842,0)</f>
        <v>0</v>
      </c>
      <c r="BF842" s="143">
        <f>IF(N842="snížená",J842,0)</f>
        <v>0</v>
      </c>
      <c r="BG842" s="143">
        <f>IF(N842="zákl. přenesená",J842,0)</f>
        <v>0</v>
      </c>
      <c r="BH842" s="143">
        <f>IF(N842="sníž. přenesená",J842,0)</f>
        <v>0</v>
      </c>
      <c r="BI842" s="143">
        <f>IF(N842="nulová",J842,0)</f>
        <v>0</v>
      </c>
      <c r="BJ842" s="16" t="s">
        <v>83</v>
      </c>
      <c r="BK842" s="143">
        <f>ROUND(I842*H842,2)</f>
        <v>0</v>
      </c>
      <c r="BL842" s="16" t="s">
        <v>241</v>
      </c>
      <c r="BM842" s="142" t="s">
        <v>1426</v>
      </c>
    </row>
    <row r="843" spans="2:65" s="1" customFormat="1">
      <c r="B843" s="31"/>
      <c r="D843" s="144" t="s">
        <v>140</v>
      </c>
      <c r="F843" s="145" t="s">
        <v>399</v>
      </c>
      <c r="I843" s="146"/>
      <c r="L843" s="31"/>
      <c r="M843" s="147"/>
      <c r="T843" s="55"/>
      <c r="AT843" s="16" t="s">
        <v>140</v>
      </c>
      <c r="AU843" s="16" t="s">
        <v>85</v>
      </c>
    </row>
    <row r="844" spans="2:65" s="13" customFormat="1">
      <c r="B844" s="154"/>
      <c r="D844" s="144" t="s">
        <v>141</v>
      </c>
      <c r="F844" s="156" t="s">
        <v>1427</v>
      </c>
      <c r="H844" s="157">
        <v>89.432000000000002</v>
      </c>
      <c r="I844" s="158"/>
      <c r="L844" s="154"/>
      <c r="M844" s="159"/>
      <c r="T844" s="160"/>
      <c r="AT844" s="155" t="s">
        <v>141</v>
      </c>
      <c r="AU844" s="155" t="s">
        <v>85</v>
      </c>
      <c r="AV844" s="13" t="s">
        <v>85</v>
      </c>
      <c r="AW844" s="13" t="s">
        <v>4</v>
      </c>
      <c r="AX844" s="13" t="s">
        <v>83</v>
      </c>
      <c r="AY844" s="155" t="s">
        <v>132</v>
      </c>
    </row>
    <row r="845" spans="2:65" s="1" customFormat="1" ht="24.15" customHeight="1">
      <c r="B845" s="31"/>
      <c r="C845" s="131" t="s">
        <v>1428</v>
      </c>
      <c r="D845" s="131" t="s">
        <v>135</v>
      </c>
      <c r="E845" s="132" t="s">
        <v>404</v>
      </c>
      <c r="F845" s="133" t="s">
        <v>405</v>
      </c>
      <c r="G845" s="134" t="s">
        <v>191</v>
      </c>
      <c r="H845" s="135">
        <v>615.44200000000001</v>
      </c>
      <c r="I845" s="136"/>
      <c r="J845" s="137">
        <f>ROUND(I845*H845,2)</f>
        <v>0</v>
      </c>
      <c r="K845" s="133" t="s">
        <v>151</v>
      </c>
      <c r="L845" s="31"/>
      <c r="M845" s="138" t="s">
        <v>1</v>
      </c>
      <c r="N845" s="139" t="s">
        <v>41</v>
      </c>
      <c r="P845" s="140">
        <f>O845*H845</f>
        <v>0</v>
      </c>
      <c r="Q845" s="140">
        <v>7.6999999999999996E-4</v>
      </c>
      <c r="R845" s="140">
        <f>Q845*H845</f>
        <v>0.47389033999999997</v>
      </c>
      <c r="S845" s="140">
        <v>0</v>
      </c>
      <c r="T845" s="141">
        <f>S845*H845</f>
        <v>0</v>
      </c>
      <c r="AR845" s="142" t="s">
        <v>241</v>
      </c>
      <c r="AT845" s="142" t="s">
        <v>135</v>
      </c>
      <c r="AU845" s="142" t="s">
        <v>85</v>
      </c>
      <c r="AY845" s="16" t="s">
        <v>132</v>
      </c>
      <c r="BE845" s="143">
        <f>IF(N845="základní",J845,0)</f>
        <v>0</v>
      </c>
      <c r="BF845" s="143">
        <f>IF(N845="snížená",J845,0)</f>
        <v>0</v>
      </c>
      <c r="BG845" s="143">
        <f>IF(N845="zákl. přenesená",J845,0)</f>
        <v>0</v>
      </c>
      <c r="BH845" s="143">
        <f>IF(N845="sníž. přenesená",J845,0)</f>
        <v>0</v>
      </c>
      <c r="BI845" s="143">
        <f>IF(N845="nulová",J845,0)</f>
        <v>0</v>
      </c>
      <c r="BJ845" s="16" t="s">
        <v>83</v>
      </c>
      <c r="BK845" s="143">
        <f>ROUND(I845*H845,2)</f>
        <v>0</v>
      </c>
      <c r="BL845" s="16" t="s">
        <v>241</v>
      </c>
      <c r="BM845" s="142" t="s">
        <v>1429</v>
      </c>
    </row>
    <row r="846" spans="2:65" s="1" customFormat="1" ht="19.2">
      <c r="B846" s="31"/>
      <c r="D846" s="144" t="s">
        <v>140</v>
      </c>
      <c r="F846" s="145" t="s">
        <v>407</v>
      </c>
      <c r="I846" s="146"/>
      <c r="L846" s="31"/>
      <c r="M846" s="147"/>
      <c r="T846" s="55"/>
      <c r="AT846" s="16" t="s">
        <v>140</v>
      </c>
      <c r="AU846" s="16" t="s">
        <v>85</v>
      </c>
    </row>
    <row r="847" spans="2:65" s="12" customFormat="1">
      <c r="B847" s="148"/>
      <c r="D847" s="144" t="s">
        <v>141</v>
      </c>
      <c r="E847" s="149" t="s">
        <v>1</v>
      </c>
      <c r="F847" s="150" t="s">
        <v>408</v>
      </c>
      <c r="H847" s="149" t="s">
        <v>1</v>
      </c>
      <c r="I847" s="151"/>
      <c r="L847" s="148"/>
      <c r="M847" s="152"/>
      <c r="T847" s="153"/>
      <c r="AT847" s="149" t="s">
        <v>141</v>
      </c>
      <c r="AU847" s="149" t="s">
        <v>85</v>
      </c>
      <c r="AV847" s="12" t="s">
        <v>83</v>
      </c>
      <c r="AW847" s="12" t="s">
        <v>32</v>
      </c>
      <c r="AX847" s="12" t="s">
        <v>76</v>
      </c>
      <c r="AY847" s="149" t="s">
        <v>132</v>
      </c>
    </row>
    <row r="848" spans="2:65" s="13" customFormat="1">
      <c r="B848" s="154"/>
      <c r="D848" s="144" t="s">
        <v>141</v>
      </c>
      <c r="E848" s="155" t="s">
        <v>1</v>
      </c>
      <c r="F848" s="156" t="s">
        <v>409</v>
      </c>
      <c r="H848" s="157">
        <v>615.44200000000001</v>
      </c>
      <c r="I848" s="158"/>
      <c r="L848" s="154"/>
      <c r="M848" s="159"/>
      <c r="T848" s="160"/>
      <c r="AT848" s="155" t="s">
        <v>141</v>
      </c>
      <c r="AU848" s="155" t="s">
        <v>85</v>
      </c>
      <c r="AV848" s="13" t="s">
        <v>85</v>
      </c>
      <c r="AW848" s="13" t="s">
        <v>32</v>
      </c>
      <c r="AX848" s="13" t="s">
        <v>76</v>
      </c>
      <c r="AY848" s="155" t="s">
        <v>132</v>
      </c>
    </row>
    <row r="849" spans="2:65" s="14" customFormat="1">
      <c r="B849" s="161"/>
      <c r="D849" s="144" t="s">
        <v>141</v>
      </c>
      <c r="E849" s="162" t="s">
        <v>1</v>
      </c>
      <c r="F849" s="163" t="s">
        <v>144</v>
      </c>
      <c r="H849" s="164">
        <v>615.44200000000001</v>
      </c>
      <c r="I849" s="165"/>
      <c r="L849" s="161"/>
      <c r="M849" s="166"/>
      <c r="T849" s="167"/>
      <c r="AT849" s="162" t="s">
        <v>141</v>
      </c>
      <c r="AU849" s="162" t="s">
        <v>85</v>
      </c>
      <c r="AV849" s="14" t="s">
        <v>131</v>
      </c>
      <c r="AW849" s="14" t="s">
        <v>32</v>
      </c>
      <c r="AX849" s="14" t="s">
        <v>83</v>
      </c>
      <c r="AY849" s="162" t="s">
        <v>132</v>
      </c>
    </row>
    <row r="850" spans="2:65" s="1" customFormat="1" ht="24.15" customHeight="1">
      <c r="B850" s="31"/>
      <c r="C850" s="131" t="s">
        <v>1430</v>
      </c>
      <c r="D850" s="131" t="s">
        <v>135</v>
      </c>
      <c r="E850" s="132" t="s">
        <v>1431</v>
      </c>
      <c r="F850" s="133" t="s">
        <v>1432</v>
      </c>
      <c r="G850" s="134" t="s">
        <v>191</v>
      </c>
      <c r="H850" s="135">
        <v>467.00900000000001</v>
      </c>
      <c r="I850" s="136"/>
      <c r="J850" s="137">
        <f>ROUND(I850*H850,2)</f>
        <v>0</v>
      </c>
      <c r="K850" s="133" t="s">
        <v>151</v>
      </c>
      <c r="L850" s="31"/>
      <c r="M850" s="138" t="s">
        <v>1</v>
      </c>
      <c r="N850" s="139" t="s">
        <v>41</v>
      </c>
      <c r="P850" s="140">
        <f>O850*H850</f>
        <v>0</v>
      </c>
      <c r="Q850" s="140">
        <v>0</v>
      </c>
      <c r="R850" s="140">
        <f>Q850*H850</f>
        <v>0</v>
      </c>
      <c r="S850" s="140">
        <v>1.6500000000000001E-2</v>
      </c>
      <c r="T850" s="141">
        <f>S850*H850</f>
        <v>7.7056485000000006</v>
      </c>
      <c r="AR850" s="142" t="s">
        <v>241</v>
      </c>
      <c r="AT850" s="142" t="s">
        <v>135</v>
      </c>
      <c r="AU850" s="142" t="s">
        <v>85</v>
      </c>
      <c r="AY850" s="16" t="s">
        <v>132</v>
      </c>
      <c r="BE850" s="143">
        <f>IF(N850="základní",J850,0)</f>
        <v>0</v>
      </c>
      <c r="BF850" s="143">
        <f>IF(N850="snížená",J850,0)</f>
        <v>0</v>
      </c>
      <c r="BG850" s="143">
        <f>IF(N850="zákl. přenesená",J850,0)</f>
        <v>0</v>
      </c>
      <c r="BH850" s="143">
        <f>IF(N850="sníž. přenesená",J850,0)</f>
        <v>0</v>
      </c>
      <c r="BI850" s="143">
        <f>IF(N850="nulová",J850,0)</f>
        <v>0</v>
      </c>
      <c r="BJ850" s="16" t="s">
        <v>83</v>
      </c>
      <c r="BK850" s="143">
        <f>ROUND(I850*H850,2)</f>
        <v>0</v>
      </c>
      <c r="BL850" s="16" t="s">
        <v>241</v>
      </c>
      <c r="BM850" s="142" t="s">
        <v>1433</v>
      </c>
    </row>
    <row r="851" spans="2:65" s="1" customFormat="1" ht="19.2">
      <c r="B851" s="31"/>
      <c r="D851" s="144" t="s">
        <v>140</v>
      </c>
      <c r="F851" s="145" t="s">
        <v>1434</v>
      </c>
      <c r="I851" s="146"/>
      <c r="L851" s="31"/>
      <c r="M851" s="147"/>
      <c r="T851" s="55"/>
      <c r="AT851" s="16" t="s">
        <v>140</v>
      </c>
      <c r="AU851" s="16" t="s">
        <v>85</v>
      </c>
    </row>
    <row r="852" spans="2:65" s="12" customFormat="1">
      <c r="B852" s="148"/>
      <c r="D852" s="144" t="s">
        <v>141</v>
      </c>
      <c r="E852" s="149" t="s">
        <v>1</v>
      </c>
      <c r="F852" s="150" t="s">
        <v>1341</v>
      </c>
      <c r="H852" s="149" t="s">
        <v>1</v>
      </c>
      <c r="I852" s="151"/>
      <c r="L852" s="148"/>
      <c r="M852" s="152"/>
      <c r="T852" s="153"/>
      <c r="AT852" s="149" t="s">
        <v>141</v>
      </c>
      <c r="AU852" s="149" t="s">
        <v>85</v>
      </c>
      <c r="AV852" s="12" t="s">
        <v>83</v>
      </c>
      <c r="AW852" s="12" t="s">
        <v>32</v>
      </c>
      <c r="AX852" s="12" t="s">
        <v>76</v>
      </c>
      <c r="AY852" s="149" t="s">
        <v>132</v>
      </c>
    </row>
    <row r="853" spans="2:65" s="12" customFormat="1">
      <c r="B853" s="148"/>
      <c r="D853" s="144" t="s">
        <v>141</v>
      </c>
      <c r="E853" s="149" t="s">
        <v>1</v>
      </c>
      <c r="F853" s="150" t="s">
        <v>1435</v>
      </c>
      <c r="H853" s="149" t="s">
        <v>1</v>
      </c>
      <c r="I853" s="151"/>
      <c r="L853" s="148"/>
      <c r="M853" s="152"/>
      <c r="T853" s="153"/>
      <c r="AT853" s="149" t="s">
        <v>141</v>
      </c>
      <c r="AU853" s="149" t="s">
        <v>85</v>
      </c>
      <c r="AV853" s="12" t="s">
        <v>83</v>
      </c>
      <c r="AW853" s="12" t="s">
        <v>32</v>
      </c>
      <c r="AX853" s="12" t="s">
        <v>76</v>
      </c>
      <c r="AY853" s="149" t="s">
        <v>132</v>
      </c>
    </row>
    <row r="854" spans="2:65" s="13" customFormat="1">
      <c r="B854" s="154"/>
      <c r="D854" s="144" t="s">
        <v>141</v>
      </c>
      <c r="E854" s="155" t="s">
        <v>1</v>
      </c>
      <c r="F854" s="156" t="s">
        <v>1436</v>
      </c>
      <c r="H854" s="157">
        <v>467.00900000000001</v>
      </c>
      <c r="I854" s="158"/>
      <c r="L854" s="154"/>
      <c r="M854" s="159"/>
      <c r="T854" s="160"/>
      <c r="AT854" s="155" t="s">
        <v>141</v>
      </c>
      <c r="AU854" s="155" t="s">
        <v>85</v>
      </c>
      <c r="AV854" s="13" t="s">
        <v>85</v>
      </c>
      <c r="AW854" s="13" t="s">
        <v>32</v>
      </c>
      <c r="AX854" s="13" t="s">
        <v>76</v>
      </c>
      <c r="AY854" s="155" t="s">
        <v>132</v>
      </c>
    </row>
    <row r="855" spans="2:65" s="14" customFormat="1">
      <c r="B855" s="161"/>
      <c r="D855" s="144" t="s">
        <v>141</v>
      </c>
      <c r="E855" s="162" t="s">
        <v>1</v>
      </c>
      <c r="F855" s="163" t="s">
        <v>144</v>
      </c>
      <c r="H855" s="164">
        <v>467.00900000000001</v>
      </c>
      <c r="I855" s="165"/>
      <c r="L855" s="161"/>
      <c r="M855" s="166"/>
      <c r="T855" s="167"/>
      <c r="AT855" s="162" t="s">
        <v>141</v>
      </c>
      <c r="AU855" s="162" t="s">
        <v>85</v>
      </c>
      <c r="AV855" s="14" t="s">
        <v>131</v>
      </c>
      <c r="AW855" s="14" t="s">
        <v>32</v>
      </c>
      <c r="AX855" s="14" t="s">
        <v>83</v>
      </c>
      <c r="AY855" s="162" t="s">
        <v>132</v>
      </c>
    </row>
    <row r="856" spans="2:65" s="1" customFormat="1" ht="33" customHeight="1">
      <c r="B856" s="31"/>
      <c r="C856" s="131" t="s">
        <v>1437</v>
      </c>
      <c r="D856" s="131" t="s">
        <v>135</v>
      </c>
      <c r="E856" s="132" t="s">
        <v>1438</v>
      </c>
      <c r="F856" s="133" t="s">
        <v>1439</v>
      </c>
      <c r="G856" s="134" t="s">
        <v>191</v>
      </c>
      <c r="H856" s="135">
        <v>934.01800000000003</v>
      </c>
      <c r="I856" s="136"/>
      <c r="J856" s="137">
        <f>ROUND(I856*H856,2)</f>
        <v>0</v>
      </c>
      <c r="K856" s="133" t="s">
        <v>151</v>
      </c>
      <c r="L856" s="31"/>
      <c r="M856" s="138" t="s">
        <v>1</v>
      </c>
      <c r="N856" s="139" t="s">
        <v>41</v>
      </c>
      <c r="P856" s="140">
        <f>O856*H856</f>
        <v>0</v>
      </c>
      <c r="Q856" s="140">
        <v>0</v>
      </c>
      <c r="R856" s="140">
        <f>Q856*H856</f>
        <v>0</v>
      </c>
      <c r="S856" s="140">
        <v>5.4999999999999997E-3</v>
      </c>
      <c r="T856" s="141">
        <f>S856*H856</f>
        <v>5.1370990000000001</v>
      </c>
      <c r="AR856" s="142" t="s">
        <v>241</v>
      </c>
      <c r="AT856" s="142" t="s">
        <v>135</v>
      </c>
      <c r="AU856" s="142" t="s">
        <v>85</v>
      </c>
      <c r="AY856" s="16" t="s">
        <v>132</v>
      </c>
      <c r="BE856" s="143">
        <f>IF(N856="základní",J856,0)</f>
        <v>0</v>
      </c>
      <c r="BF856" s="143">
        <f>IF(N856="snížená",J856,0)</f>
        <v>0</v>
      </c>
      <c r="BG856" s="143">
        <f>IF(N856="zákl. přenesená",J856,0)</f>
        <v>0</v>
      </c>
      <c r="BH856" s="143">
        <f>IF(N856="sníž. přenesená",J856,0)</f>
        <v>0</v>
      </c>
      <c r="BI856" s="143">
        <f>IF(N856="nulová",J856,0)</f>
        <v>0</v>
      </c>
      <c r="BJ856" s="16" t="s">
        <v>83</v>
      </c>
      <c r="BK856" s="143">
        <f>ROUND(I856*H856,2)</f>
        <v>0</v>
      </c>
      <c r="BL856" s="16" t="s">
        <v>241</v>
      </c>
      <c r="BM856" s="142" t="s">
        <v>1440</v>
      </c>
    </row>
    <row r="857" spans="2:65" s="1" customFormat="1" ht="28.8">
      <c r="B857" s="31"/>
      <c r="D857" s="144" t="s">
        <v>140</v>
      </c>
      <c r="F857" s="145" t="s">
        <v>1441</v>
      </c>
      <c r="I857" s="146"/>
      <c r="L857" s="31"/>
      <c r="M857" s="147"/>
      <c r="T857" s="55"/>
      <c r="AT857" s="16" t="s">
        <v>140</v>
      </c>
      <c r="AU857" s="16" t="s">
        <v>85</v>
      </c>
    </row>
    <row r="858" spans="2:65" s="12" customFormat="1">
      <c r="B858" s="148"/>
      <c r="D858" s="144" t="s">
        <v>141</v>
      </c>
      <c r="E858" s="149" t="s">
        <v>1</v>
      </c>
      <c r="F858" s="150" t="s">
        <v>1341</v>
      </c>
      <c r="H858" s="149" t="s">
        <v>1</v>
      </c>
      <c r="I858" s="151"/>
      <c r="L858" s="148"/>
      <c r="M858" s="152"/>
      <c r="T858" s="153"/>
      <c r="AT858" s="149" t="s">
        <v>141</v>
      </c>
      <c r="AU858" s="149" t="s">
        <v>85</v>
      </c>
      <c r="AV858" s="12" t="s">
        <v>83</v>
      </c>
      <c r="AW858" s="12" t="s">
        <v>32</v>
      </c>
      <c r="AX858" s="12" t="s">
        <v>76</v>
      </c>
      <c r="AY858" s="149" t="s">
        <v>132</v>
      </c>
    </row>
    <row r="859" spans="2:65" s="12" customFormat="1">
      <c r="B859" s="148"/>
      <c r="D859" s="144" t="s">
        <v>141</v>
      </c>
      <c r="E859" s="149" t="s">
        <v>1</v>
      </c>
      <c r="F859" s="150" t="s">
        <v>1442</v>
      </c>
      <c r="H859" s="149" t="s">
        <v>1</v>
      </c>
      <c r="I859" s="151"/>
      <c r="L859" s="148"/>
      <c r="M859" s="152"/>
      <c r="T859" s="153"/>
      <c r="AT859" s="149" t="s">
        <v>141</v>
      </c>
      <c r="AU859" s="149" t="s">
        <v>85</v>
      </c>
      <c r="AV859" s="12" t="s">
        <v>83</v>
      </c>
      <c r="AW859" s="12" t="s">
        <v>32</v>
      </c>
      <c r="AX859" s="12" t="s">
        <v>76</v>
      </c>
      <c r="AY859" s="149" t="s">
        <v>132</v>
      </c>
    </row>
    <row r="860" spans="2:65" s="13" customFormat="1">
      <c r="B860" s="154"/>
      <c r="D860" s="144" t="s">
        <v>141</v>
      </c>
      <c r="E860" s="155" t="s">
        <v>1</v>
      </c>
      <c r="F860" s="156" t="s">
        <v>1443</v>
      </c>
      <c r="H860" s="157">
        <v>934.01800000000003</v>
      </c>
      <c r="I860" s="158"/>
      <c r="L860" s="154"/>
      <c r="M860" s="159"/>
      <c r="T860" s="160"/>
      <c r="AT860" s="155" t="s">
        <v>141</v>
      </c>
      <c r="AU860" s="155" t="s">
        <v>85</v>
      </c>
      <c r="AV860" s="13" t="s">
        <v>85</v>
      </c>
      <c r="AW860" s="13" t="s">
        <v>32</v>
      </c>
      <c r="AX860" s="13" t="s">
        <v>76</v>
      </c>
      <c r="AY860" s="155" t="s">
        <v>132</v>
      </c>
    </row>
    <row r="861" spans="2:65" s="14" customFormat="1">
      <c r="B861" s="161"/>
      <c r="D861" s="144" t="s">
        <v>141</v>
      </c>
      <c r="E861" s="162" t="s">
        <v>1</v>
      </c>
      <c r="F861" s="163" t="s">
        <v>144</v>
      </c>
      <c r="H861" s="164">
        <v>934.01800000000003</v>
      </c>
      <c r="I861" s="165"/>
      <c r="L861" s="161"/>
      <c r="M861" s="166"/>
      <c r="T861" s="167"/>
      <c r="AT861" s="162" t="s">
        <v>141</v>
      </c>
      <c r="AU861" s="162" t="s">
        <v>85</v>
      </c>
      <c r="AV861" s="14" t="s">
        <v>131</v>
      </c>
      <c r="AW861" s="14" t="s">
        <v>32</v>
      </c>
      <c r="AX861" s="14" t="s">
        <v>83</v>
      </c>
      <c r="AY861" s="162" t="s">
        <v>132</v>
      </c>
    </row>
    <row r="862" spans="2:65" s="1" customFormat="1" ht="24.15" customHeight="1">
      <c r="B862" s="31"/>
      <c r="C862" s="131" t="s">
        <v>1444</v>
      </c>
      <c r="D862" s="131" t="s">
        <v>135</v>
      </c>
      <c r="E862" s="132" t="s">
        <v>411</v>
      </c>
      <c r="F862" s="133" t="s">
        <v>412</v>
      </c>
      <c r="G862" s="134" t="s">
        <v>191</v>
      </c>
      <c r="H862" s="135">
        <v>223.58099999999999</v>
      </c>
      <c r="I862" s="136"/>
      <c r="J862" s="137">
        <f>ROUND(I862*H862,2)</f>
        <v>0</v>
      </c>
      <c r="K862" s="133" t="s">
        <v>151</v>
      </c>
      <c r="L862" s="31"/>
      <c r="M862" s="138" t="s">
        <v>1</v>
      </c>
      <c r="N862" s="139" t="s">
        <v>41</v>
      </c>
      <c r="P862" s="140">
        <f>O862*H862</f>
        <v>0</v>
      </c>
      <c r="Q862" s="140">
        <v>8.8000000000000003E-4</v>
      </c>
      <c r="R862" s="140">
        <f>Q862*H862</f>
        <v>0.19675128</v>
      </c>
      <c r="S862" s="140">
        <v>0</v>
      </c>
      <c r="T862" s="141">
        <f>S862*H862</f>
        <v>0</v>
      </c>
      <c r="AR862" s="142" t="s">
        <v>241</v>
      </c>
      <c r="AT862" s="142" t="s">
        <v>135</v>
      </c>
      <c r="AU862" s="142" t="s">
        <v>85</v>
      </c>
      <c r="AY862" s="16" t="s">
        <v>132</v>
      </c>
      <c r="BE862" s="143">
        <f>IF(N862="základní",J862,0)</f>
        <v>0</v>
      </c>
      <c r="BF862" s="143">
        <f>IF(N862="snížená",J862,0)</f>
        <v>0</v>
      </c>
      <c r="BG862" s="143">
        <f>IF(N862="zákl. přenesená",J862,0)</f>
        <v>0</v>
      </c>
      <c r="BH862" s="143">
        <f>IF(N862="sníž. přenesená",J862,0)</f>
        <v>0</v>
      </c>
      <c r="BI862" s="143">
        <f>IF(N862="nulová",J862,0)</f>
        <v>0</v>
      </c>
      <c r="BJ862" s="16" t="s">
        <v>83</v>
      </c>
      <c r="BK862" s="143">
        <f>ROUND(I862*H862,2)</f>
        <v>0</v>
      </c>
      <c r="BL862" s="16" t="s">
        <v>241</v>
      </c>
      <c r="BM862" s="142" t="s">
        <v>1445</v>
      </c>
    </row>
    <row r="863" spans="2:65" s="1" customFormat="1" ht="19.2">
      <c r="B863" s="31"/>
      <c r="D863" s="144" t="s">
        <v>140</v>
      </c>
      <c r="F863" s="145" t="s">
        <v>414</v>
      </c>
      <c r="I863" s="146"/>
      <c r="L863" s="31"/>
      <c r="M863" s="147"/>
      <c r="T863" s="55"/>
      <c r="AT863" s="16" t="s">
        <v>140</v>
      </c>
      <c r="AU863" s="16" t="s">
        <v>85</v>
      </c>
    </row>
    <row r="864" spans="2:65" s="12" customFormat="1">
      <c r="B864" s="148"/>
      <c r="D864" s="144" t="s">
        <v>141</v>
      </c>
      <c r="E864" s="149" t="s">
        <v>1</v>
      </c>
      <c r="F864" s="150" t="s">
        <v>1422</v>
      </c>
      <c r="H864" s="149" t="s">
        <v>1</v>
      </c>
      <c r="I864" s="151"/>
      <c r="L864" s="148"/>
      <c r="M864" s="152"/>
      <c r="T864" s="153"/>
      <c r="AT864" s="149" t="s">
        <v>141</v>
      </c>
      <c r="AU864" s="149" t="s">
        <v>85</v>
      </c>
      <c r="AV864" s="12" t="s">
        <v>83</v>
      </c>
      <c r="AW864" s="12" t="s">
        <v>32</v>
      </c>
      <c r="AX864" s="12" t="s">
        <v>76</v>
      </c>
      <c r="AY864" s="149" t="s">
        <v>132</v>
      </c>
    </row>
    <row r="865" spans="2:65" s="13" customFormat="1" ht="20.399999999999999">
      <c r="B865" s="154"/>
      <c r="D865" s="144" t="s">
        <v>141</v>
      </c>
      <c r="E865" s="155" t="s">
        <v>1</v>
      </c>
      <c r="F865" s="156" t="s">
        <v>1423</v>
      </c>
      <c r="H865" s="157">
        <v>77.108999999999995</v>
      </c>
      <c r="I865" s="158"/>
      <c r="L865" s="154"/>
      <c r="M865" s="159"/>
      <c r="T865" s="160"/>
      <c r="AT865" s="155" t="s">
        <v>141</v>
      </c>
      <c r="AU865" s="155" t="s">
        <v>85</v>
      </c>
      <c r="AV865" s="13" t="s">
        <v>85</v>
      </c>
      <c r="AW865" s="13" t="s">
        <v>32</v>
      </c>
      <c r="AX865" s="13" t="s">
        <v>76</v>
      </c>
      <c r="AY865" s="155" t="s">
        <v>132</v>
      </c>
    </row>
    <row r="866" spans="2:65" s="12" customFormat="1">
      <c r="B866" s="148"/>
      <c r="D866" s="144" t="s">
        <v>141</v>
      </c>
      <c r="E866" s="149" t="s">
        <v>1</v>
      </c>
      <c r="F866" s="150" t="s">
        <v>329</v>
      </c>
      <c r="H866" s="149" t="s">
        <v>1</v>
      </c>
      <c r="I866" s="151"/>
      <c r="L866" s="148"/>
      <c r="M866" s="152"/>
      <c r="T866" s="153"/>
      <c r="AT866" s="149" t="s">
        <v>141</v>
      </c>
      <c r="AU866" s="149" t="s">
        <v>85</v>
      </c>
      <c r="AV866" s="12" t="s">
        <v>83</v>
      </c>
      <c r="AW866" s="12" t="s">
        <v>32</v>
      </c>
      <c r="AX866" s="12" t="s">
        <v>76</v>
      </c>
      <c r="AY866" s="149" t="s">
        <v>132</v>
      </c>
    </row>
    <row r="867" spans="2:65" s="13" customFormat="1">
      <c r="B867" s="154"/>
      <c r="D867" s="144" t="s">
        <v>141</v>
      </c>
      <c r="E867" s="155" t="s">
        <v>1</v>
      </c>
      <c r="F867" s="156" t="s">
        <v>1424</v>
      </c>
      <c r="H867" s="157">
        <v>146.47200000000001</v>
      </c>
      <c r="I867" s="158"/>
      <c r="L867" s="154"/>
      <c r="M867" s="159"/>
      <c r="T867" s="160"/>
      <c r="AT867" s="155" t="s">
        <v>141</v>
      </c>
      <c r="AU867" s="155" t="s">
        <v>85</v>
      </c>
      <c r="AV867" s="13" t="s">
        <v>85</v>
      </c>
      <c r="AW867" s="13" t="s">
        <v>32</v>
      </c>
      <c r="AX867" s="13" t="s">
        <v>76</v>
      </c>
      <c r="AY867" s="155" t="s">
        <v>132</v>
      </c>
    </row>
    <row r="868" spans="2:65" s="14" customFormat="1">
      <c r="B868" s="161"/>
      <c r="D868" s="144" t="s">
        <v>141</v>
      </c>
      <c r="E868" s="162" t="s">
        <v>1</v>
      </c>
      <c r="F868" s="163" t="s">
        <v>144</v>
      </c>
      <c r="H868" s="164">
        <v>223.58100000000002</v>
      </c>
      <c r="I868" s="165"/>
      <c r="L868" s="161"/>
      <c r="M868" s="166"/>
      <c r="T868" s="167"/>
      <c r="AT868" s="162" t="s">
        <v>141</v>
      </c>
      <c r="AU868" s="162" t="s">
        <v>85</v>
      </c>
      <c r="AV868" s="14" t="s">
        <v>131</v>
      </c>
      <c r="AW868" s="14" t="s">
        <v>32</v>
      </c>
      <c r="AX868" s="14" t="s">
        <v>83</v>
      </c>
      <c r="AY868" s="162" t="s">
        <v>132</v>
      </c>
    </row>
    <row r="869" spans="2:65" s="1" customFormat="1" ht="49.2" customHeight="1">
      <c r="B869" s="31"/>
      <c r="C869" s="168" t="s">
        <v>1446</v>
      </c>
      <c r="D869" s="168" t="s">
        <v>236</v>
      </c>
      <c r="E869" s="169" t="s">
        <v>416</v>
      </c>
      <c r="F869" s="170" t="s">
        <v>417</v>
      </c>
      <c r="G869" s="171" t="s">
        <v>191</v>
      </c>
      <c r="H869" s="172">
        <v>272.99200000000002</v>
      </c>
      <c r="I869" s="173"/>
      <c r="J869" s="174">
        <f>ROUND(I869*H869,2)</f>
        <v>0</v>
      </c>
      <c r="K869" s="170" t="s">
        <v>151</v>
      </c>
      <c r="L869" s="175"/>
      <c r="M869" s="176" t="s">
        <v>1</v>
      </c>
      <c r="N869" s="177" t="s">
        <v>41</v>
      </c>
      <c r="P869" s="140">
        <f>O869*H869</f>
        <v>0</v>
      </c>
      <c r="Q869" s="140">
        <v>4.7000000000000002E-3</v>
      </c>
      <c r="R869" s="140">
        <f>Q869*H869</f>
        <v>1.2830624000000002</v>
      </c>
      <c r="S869" s="140">
        <v>0</v>
      </c>
      <c r="T869" s="141">
        <f>S869*H869</f>
        <v>0</v>
      </c>
      <c r="AR869" s="142" t="s">
        <v>338</v>
      </c>
      <c r="AT869" s="142" t="s">
        <v>236</v>
      </c>
      <c r="AU869" s="142" t="s">
        <v>85</v>
      </c>
      <c r="AY869" s="16" t="s">
        <v>132</v>
      </c>
      <c r="BE869" s="143">
        <f>IF(N869="základní",J869,0)</f>
        <v>0</v>
      </c>
      <c r="BF869" s="143">
        <f>IF(N869="snížená",J869,0)</f>
        <v>0</v>
      </c>
      <c r="BG869" s="143">
        <f>IF(N869="zákl. přenesená",J869,0)</f>
        <v>0</v>
      </c>
      <c r="BH869" s="143">
        <f>IF(N869="sníž. přenesená",J869,0)</f>
        <v>0</v>
      </c>
      <c r="BI869" s="143">
        <f>IF(N869="nulová",J869,0)</f>
        <v>0</v>
      </c>
      <c r="BJ869" s="16" t="s">
        <v>83</v>
      </c>
      <c r="BK869" s="143">
        <f>ROUND(I869*H869,2)</f>
        <v>0</v>
      </c>
      <c r="BL869" s="16" t="s">
        <v>241</v>
      </c>
      <c r="BM869" s="142" t="s">
        <v>1447</v>
      </c>
    </row>
    <row r="870" spans="2:65" s="1" customFormat="1" ht="38.4">
      <c r="B870" s="31"/>
      <c r="D870" s="144" t="s">
        <v>140</v>
      </c>
      <c r="F870" s="145" t="s">
        <v>417</v>
      </c>
      <c r="I870" s="146"/>
      <c r="L870" s="31"/>
      <c r="M870" s="147"/>
      <c r="T870" s="55"/>
      <c r="AT870" s="16" t="s">
        <v>140</v>
      </c>
      <c r="AU870" s="16" t="s">
        <v>85</v>
      </c>
    </row>
    <row r="871" spans="2:65" s="13" customFormat="1">
      <c r="B871" s="154"/>
      <c r="D871" s="144" t="s">
        <v>141</v>
      </c>
      <c r="F871" s="156" t="s">
        <v>1448</v>
      </c>
      <c r="H871" s="157">
        <v>272.99200000000002</v>
      </c>
      <c r="I871" s="158"/>
      <c r="L871" s="154"/>
      <c r="M871" s="159"/>
      <c r="T871" s="160"/>
      <c r="AT871" s="155" t="s">
        <v>141</v>
      </c>
      <c r="AU871" s="155" t="s">
        <v>85</v>
      </c>
      <c r="AV871" s="13" t="s">
        <v>85</v>
      </c>
      <c r="AW871" s="13" t="s">
        <v>4</v>
      </c>
      <c r="AX871" s="13" t="s">
        <v>83</v>
      </c>
      <c r="AY871" s="155" t="s">
        <v>132</v>
      </c>
    </row>
    <row r="872" spans="2:65" s="1" customFormat="1" ht="37.950000000000003" customHeight="1">
      <c r="B872" s="31"/>
      <c r="C872" s="131" t="s">
        <v>1449</v>
      </c>
      <c r="D872" s="131" t="s">
        <v>135</v>
      </c>
      <c r="E872" s="132" t="s">
        <v>421</v>
      </c>
      <c r="F872" s="133" t="s">
        <v>422</v>
      </c>
      <c r="G872" s="134" t="s">
        <v>191</v>
      </c>
      <c r="H872" s="135">
        <v>916.13199999999995</v>
      </c>
      <c r="I872" s="136"/>
      <c r="J872" s="137">
        <f>ROUND(I872*H872,2)</f>
        <v>0</v>
      </c>
      <c r="K872" s="133" t="s">
        <v>151</v>
      </c>
      <c r="L872" s="31"/>
      <c r="M872" s="138" t="s">
        <v>1</v>
      </c>
      <c r="N872" s="139" t="s">
        <v>41</v>
      </c>
      <c r="P872" s="140">
        <f>O872*H872</f>
        <v>0</v>
      </c>
      <c r="Q872" s="140">
        <v>0</v>
      </c>
      <c r="R872" s="140">
        <f>Q872*H872</f>
        <v>0</v>
      </c>
      <c r="S872" s="140">
        <v>0</v>
      </c>
      <c r="T872" s="141">
        <f>S872*H872</f>
        <v>0</v>
      </c>
      <c r="AR872" s="142" t="s">
        <v>241</v>
      </c>
      <c r="AT872" s="142" t="s">
        <v>135</v>
      </c>
      <c r="AU872" s="142" t="s">
        <v>85</v>
      </c>
      <c r="AY872" s="16" t="s">
        <v>132</v>
      </c>
      <c r="BE872" s="143">
        <f>IF(N872="základní",J872,0)</f>
        <v>0</v>
      </c>
      <c r="BF872" s="143">
        <f>IF(N872="snížená",J872,0)</f>
        <v>0</v>
      </c>
      <c r="BG872" s="143">
        <f>IF(N872="zákl. přenesená",J872,0)</f>
        <v>0</v>
      </c>
      <c r="BH872" s="143">
        <f>IF(N872="sníž. přenesená",J872,0)</f>
        <v>0</v>
      </c>
      <c r="BI872" s="143">
        <f>IF(N872="nulová",J872,0)</f>
        <v>0</v>
      </c>
      <c r="BJ872" s="16" t="s">
        <v>83</v>
      </c>
      <c r="BK872" s="143">
        <f>ROUND(I872*H872,2)</f>
        <v>0</v>
      </c>
      <c r="BL872" s="16" t="s">
        <v>241</v>
      </c>
      <c r="BM872" s="142" t="s">
        <v>1450</v>
      </c>
    </row>
    <row r="873" spans="2:65" s="1" customFormat="1" ht="28.8">
      <c r="B873" s="31"/>
      <c r="D873" s="144" t="s">
        <v>140</v>
      </c>
      <c r="F873" s="145" t="s">
        <v>424</v>
      </c>
      <c r="I873" s="146"/>
      <c r="L873" s="31"/>
      <c r="M873" s="147"/>
      <c r="T873" s="55"/>
      <c r="AT873" s="16" t="s">
        <v>140</v>
      </c>
      <c r="AU873" s="16" t="s">
        <v>85</v>
      </c>
    </row>
    <row r="874" spans="2:65" s="12" customFormat="1">
      <c r="B874" s="148"/>
      <c r="D874" s="144" t="s">
        <v>141</v>
      </c>
      <c r="E874" s="149" t="s">
        <v>1</v>
      </c>
      <c r="F874" s="150" t="s">
        <v>408</v>
      </c>
      <c r="H874" s="149" t="s">
        <v>1</v>
      </c>
      <c r="I874" s="151"/>
      <c r="L874" s="148"/>
      <c r="M874" s="152"/>
      <c r="T874" s="153"/>
      <c r="AT874" s="149" t="s">
        <v>141</v>
      </c>
      <c r="AU874" s="149" t="s">
        <v>85</v>
      </c>
      <c r="AV874" s="12" t="s">
        <v>83</v>
      </c>
      <c r="AW874" s="12" t="s">
        <v>32</v>
      </c>
      <c r="AX874" s="12" t="s">
        <v>76</v>
      </c>
      <c r="AY874" s="149" t="s">
        <v>132</v>
      </c>
    </row>
    <row r="875" spans="2:65" s="13" customFormat="1">
      <c r="B875" s="154"/>
      <c r="D875" s="144" t="s">
        <v>141</v>
      </c>
      <c r="E875" s="155" t="s">
        <v>1</v>
      </c>
      <c r="F875" s="156" t="s">
        <v>409</v>
      </c>
      <c r="H875" s="157">
        <v>615.44200000000001</v>
      </c>
      <c r="I875" s="158"/>
      <c r="L875" s="154"/>
      <c r="M875" s="159"/>
      <c r="T875" s="160"/>
      <c r="AT875" s="155" t="s">
        <v>141</v>
      </c>
      <c r="AU875" s="155" t="s">
        <v>85</v>
      </c>
      <c r="AV875" s="13" t="s">
        <v>85</v>
      </c>
      <c r="AW875" s="13" t="s">
        <v>32</v>
      </c>
      <c r="AX875" s="13" t="s">
        <v>76</v>
      </c>
      <c r="AY875" s="155" t="s">
        <v>132</v>
      </c>
    </row>
    <row r="876" spans="2:65" s="12" customFormat="1">
      <c r="B876" s="148"/>
      <c r="D876" s="144" t="s">
        <v>141</v>
      </c>
      <c r="E876" s="149" t="s">
        <v>1</v>
      </c>
      <c r="F876" s="150" t="s">
        <v>1422</v>
      </c>
      <c r="H876" s="149" t="s">
        <v>1</v>
      </c>
      <c r="I876" s="151"/>
      <c r="L876" s="148"/>
      <c r="M876" s="152"/>
      <c r="T876" s="153"/>
      <c r="AT876" s="149" t="s">
        <v>141</v>
      </c>
      <c r="AU876" s="149" t="s">
        <v>85</v>
      </c>
      <c r="AV876" s="12" t="s">
        <v>83</v>
      </c>
      <c r="AW876" s="12" t="s">
        <v>32</v>
      </c>
      <c r="AX876" s="12" t="s">
        <v>76</v>
      </c>
      <c r="AY876" s="149" t="s">
        <v>132</v>
      </c>
    </row>
    <row r="877" spans="2:65" s="13" customFormat="1" ht="20.399999999999999">
      <c r="B877" s="154"/>
      <c r="D877" s="144" t="s">
        <v>141</v>
      </c>
      <c r="E877" s="155" t="s">
        <v>1</v>
      </c>
      <c r="F877" s="156" t="s">
        <v>1423</v>
      </c>
      <c r="H877" s="157">
        <v>77.108999999999995</v>
      </c>
      <c r="I877" s="158"/>
      <c r="L877" s="154"/>
      <c r="M877" s="159"/>
      <c r="T877" s="160"/>
      <c r="AT877" s="155" t="s">
        <v>141</v>
      </c>
      <c r="AU877" s="155" t="s">
        <v>85</v>
      </c>
      <c r="AV877" s="13" t="s">
        <v>85</v>
      </c>
      <c r="AW877" s="13" t="s">
        <v>32</v>
      </c>
      <c r="AX877" s="13" t="s">
        <v>76</v>
      </c>
      <c r="AY877" s="155" t="s">
        <v>132</v>
      </c>
    </row>
    <row r="878" spans="2:65" s="12" customFormat="1">
      <c r="B878" s="148"/>
      <c r="D878" s="144" t="s">
        <v>141</v>
      </c>
      <c r="E878" s="149" t="s">
        <v>1</v>
      </c>
      <c r="F878" s="150" t="s">
        <v>1422</v>
      </c>
      <c r="H878" s="149" t="s">
        <v>1</v>
      </c>
      <c r="I878" s="151"/>
      <c r="L878" s="148"/>
      <c r="M878" s="152"/>
      <c r="T878" s="153"/>
      <c r="AT878" s="149" t="s">
        <v>141</v>
      </c>
      <c r="AU878" s="149" t="s">
        <v>85</v>
      </c>
      <c r="AV878" s="12" t="s">
        <v>83</v>
      </c>
      <c r="AW878" s="12" t="s">
        <v>32</v>
      </c>
      <c r="AX878" s="12" t="s">
        <v>76</v>
      </c>
      <c r="AY878" s="149" t="s">
        <v>132</v>
      </c>
    </row>
    <row r="879" spans="2:65" s="13" customFormat="1" ht="20.399999999999999">
      <c r="B879" s="154"/>
      <c r="D879" s="144" t="s">
        <v>141</v>
      </c>
      <c r="E879" s="155" t="s">
        <v>1</v>
      </c>
      <c r="F879" s="156" t="s">
        <v>1423</v>
      </c>
      <c r="H879" s="157">
        <v>77.108999999999995</v>
      </c>
      <c r="I879" s="158"/>
      <c r="L879" s="154"/>
      <c r="M879" s="159"/>
      <c r="T879" s="160"/>
      <c r="AT879" s="155" t="s">
        <v>141</v>
      </c>
      <c r="AU879" s="155" t="s">
        <v>85</v>
      </c>
      <c r="AV879" s="13" t="s">
        <v>85</v>
      </c>
      <c r="AW879" s="13" t="s">
        <v>32</v>
      </c>
      <c r="AX879" s="13" t="s">
        <v>76</v>
      </c>
      <c r="AY879" s="155" t="s">
        <v>132</v>
      </c>
    </row>
    <row r="880" spans="2:65" s="12" customFormat="1">
      <c r="B880" s="148"/>
      <c r="D880" s="144" t="s">
        <v>141</v>
      </c>
      <c r="E880" s="149" t="s">
        <v>1</v>
      </c>
      <c r="F880" s="150" t="s">
        <v>329</v>
      </c>
      <c r="H880" s="149" t="s">
        <v>1</v>
      </c>
      <c r="I880" s="151"/>
      <c r="L880" s="148"/>
      <c r="M880" s="152"/>
      <c r="T880" s="153"/>
      <c r="AT880" s="149" t="s">
        <v>141</v>
      </c>
      <c r="AU880" s="149" t="s">
        <v>85</v>
      </c>
      <c r="AV880" s="12" t="s">
        <v>83</v>
      </c>
      <c r="AW880" s="12" t="s">
        <v>32</v>
      </c>
      <c r="AX880" s="12" t="s">
        <v>76</v>
      </c>
      <c r="AY880" s="149" t="s">
        <v>132</v>
      </c>
    </row>
    <row r="881" spans="2:65" s="13" customFormat="1">
      <c r="B881" s="154"/>
      <c r="D881" s="144" t="s">
        <v>141</v>
      </c>
      <c r="E881" s="155" t="s">
        <v>1</v>
      </c>
      <c r="F881" s="156" t="s">
        <v>1424</v>
      </c>
      <c r="H881" s="157">
        <v>146.47200000000001</v>
      </c>
      <c r="I881" s="158"/>
      <c r="L881" s="154"/>
      <c r="M881" s="159"/>
      <c r="T881" s="160"/>
      <c r="AT881" s="155" t="s">
        <v>141</v>
      </c>
      <c r="AU881" s="155" t="s">
        <v>85</v>
      </c>
      <c r="AV881" s="13" t="s">
        <v>85</v>
      </c>
      <c r="AW881" s="13" t="s">
        <v>32</v>
      </c>
      <c r="AX881" s="13" t="s">
        <v>76</v>
      </c>
      <c r="AY881" s="155" t="s">
        <v>132</v>
      </c>
    </row>
    <row r="882" spans="2:65" s="14" customFormat="1">
      <c r="B882" s="161"/>
      <c r="D882" s="144" t="s">
        <v>141</v>
      </c>
      <c r="E882" s="162" t="s">
        <v>1</v>
      </c>
      <c r="F882" s="163" t="s">
        <v>144</v>
      </c>
      <c r="H882" s="164">
        <v>916.13199999999995</v>
      </c>
      <c r="I882" s="165"/>
      <c r="L882" s="161"/>
      <c r="M882" s="166"/>
      <c r="T882" s="167"/>
      <c r="AT882" s="162" t="s">
        <v>141</v>
      </c>
      <c r="AU882" s="162" t="s">
        <v>85</v>
      </c>
      <c r="AV882" s="14" t="s">
        <v>131</v>
      </c>
      <c r="AW882" s="14" t="s">
        <v>32</v>
      </c>
      <c r="AX882" s="14" t="s">
        <v>83</v>
      </c>
      <c r="AY882" s="162" t="s">
        <v>132</v>
      </c>
    </row>
    <row r="883" spans="2:65" s="1" customFormat="1" ht="33" customHeight="1">
      <c r="B883" s="31"/>
      <c r="C883" s="168" t="s">
        <v>1451</v>
      </c>
      <c r="D883" s="168" t="s">
        <v>236</v>
      </c>
      <c r="E883" s="169" t="s">
        <v>426</v>
      </c>
      <c r="F883" s="170" t="s">
        <v>427</v>
      </c>
      <c r="G883" s="171" t="s">
        <v>191</v>
      </c>
      <c r="H883" s="172">
        <v>1067.752</v>
      </c>
      <c r="I883" s="173"/>
      <c r="J883" s="174">
        <f>ROUND(I883*H883,2)</f>
        <v>0</v>
      </c>
      <c r="K883" s="170" t="s">
        <v>151</v>
      </c>
      <c r="L883" s="175"/>
      <c r="M883" s="176" t="s">
        <v>1</v>
      </c>
      <c r="N883" s="177" t="s">
        <v>41</v>
      </c>
      <c r="P883" s="140">
        <f>O883*H883</f>
        <v>0</v>
      </c>
      <c r="Q883" s="140">
        <v>2.5000000000000001E-3</v>
      </c>
      <c r="R883" s="140">
        <f>Q883*H883</f>
        <v>2.6693799999999999</v>
      </c>
      <c r="S883" s="140">
        <v>0</v>
      </c>
      <c r="T883" s="141">
        <f>S883*H883</f>
        <v>0</v>
      </c>
      <c r="AR883" s="142" t="s">
        <v>338</v>
      </c>
      <c r="AT883" s="142" t="s">
        <v>236</v>
      </c>
      <c r="AU883" s="142" t="s">
        <v>85</v>
      </c>
      <c r="AY883" s="16" t="s">
        <v>132</v>
      </c>
      <c r="BE883" s="143">
        <f>IF(N883="základní",J883,0)</f>
        <v>0</v>
      </c>
      <c r="BF883" s="143">
        <f>IF(N883="snížená",J883,0)</f>
        <v>0</v>
      </c>
      <c r="BG883" s="143">
        <f>IF(N883="zákl. přenesená",J883,0)</f>
        <v>0</v>
      </c>
      <c r="BH883" s="143">
        <f>IF(N883="sníž. přenesená",J883,0)</f>
        <v>0</v>
      </c>
      <c r="BI883" s="143">
        <f>IF(N883="nulová",J883,0)</f>
        <v>0</v>
      </c>
      <c r="BJ883" s="16" t="s">
        <v>83</v>
      </c>
      <c r="BK883" s="143">
        <f>ROUND(I883*H883,2)</f>
        <v>0</v>
      </c>
      <c r="BL883" s="16" t="s">
        <v>241</v>
      </c>
      <c r="BM883" s="142" t="s">
        <v>1452</v>
      </c>
    </row>
    <row r="884" spans="2:65" s="1" customFormat="1" ht="19.2">
      <c r="B884" s="31"/>
      <c r="D884" s="144" t="s">
        <v>140</v>
      </c>
      <c r="F884" s="145" t="s">
        <v>427</v>
      </c>
      <c r="I884" s="146"/>
      <c r="L884" s="31"/>
      <c r="M884" s="147"/>
      <c r="T884" s="55"/>
      <c r="AT884" s="16" t="s">
        <v>140</v>
      </c>
      <c r="AU884" s="16" t="s">
        <v>85</v>
      </c>
    </row>
    <row r="885" spans="2:65" s="13" customFormat="1">
      <c r="B885" s="154"/>
      <c r="D885" s="144" t="s">
        <v>141</v>
      </c>
      <c r="F885" s="156" t="s">
        <v>1453</v>
      </c>
      <c r="H885" s="157">
        <v>1067.752</v>
      </c>
      <c r="I885" s="158"/>
      <c r="L885" s="154"/>
      <c r="M885" s="159"/>
      <c r="T885" s="160"/>
      <c r="AT885" s="155" t="s">
        <v>141</v>
      </c>
      <c r="AU885" s="155" t="s">
        <v>85</v>
      </c>
      <c r="AV885" s="13" t="s">
        <v>85</v>
      </c>
      <c r="AW885" s="13" t="s">
        <v>4</v>
      </c>
      <c r="AX885" s="13" t="s">
        <v>83</v>
      </c>
      <c r="AY885" s="155" t="s">
        <v>132</v>
      </c>
    </row>
    <row r="886" spans="2:65" s="1" customFormat="1" ht="24.15" customHeight="1">
      <c r="B886" s="31"/>
      <c r="C886" s="131" t="s">
        <v>1454</v>
      </c>
      <c r="D886" s="131" t="s">
        <v>135</v>
      </c>
      <c r="E886" s="132" t="s">
        <v>431</v>
      </c>
      <c r="F886" s="133" t="s">
        <v>432</v>
      </c>
      <c r="G886" s="134" t="s">
        <v>191</v>
      </c>
      <c r="H886" s="135">
        <v>2147.0149999999999</v>
      </c>
      <c r="I886" s="136"/>
      <c r="J886" s="137">
        <f>ROUND(I886*H886,2)</f>
        <v>0</v>
      </c>
      <c r="K886" s="133" t="s">
        <v>151</v>
      </c>
      <c r="L886" s="31"/>
      <c r="M886" s="138" t="s">
        <v>1</v>
      </c>
      <c r="N886" s="139" t="s">
        <v>41</v>
      </c>
      <c r="P886" s="140">
        <f>O886*H886</f>
        <v>0</v>
      </c>
      <c r="Q886" s="140">
        <v>0</v>
      </c>
      <c r="R886" s="140">
        <f>Q886*H886</f>
        <v>0</v>
      </c>
      <c r="S886" s="140">
        <v>0</v>
      </c>
      <c r="T886" s="141">
        <f>S886*H886</f>
        <v>0</v>
      </c>
      <c r="AR886" s="142" t="s">
        <v>241</v>
      </c>
      <c r="AT886" s="142" t="s">
        <v>135</v>
      </c>
      <c r="AU886" s="142" t="s">
        <v>85</v>
      </c>
      <c r="AY886" s="16" t="s">
        <v>132</v>
      </c>
      <c r="BE886" s="143">
        <f>IF(N886="základní",J886,0)</f>
        <v>0</v>
      </c>
      <c r="BF886" s="143">
        <f>IF(N886="snížená",J886,0)</f>
        <v>0</v>
      </c>
      <c r="BG886" s="143">
        <f>IF(N886="zákl. přenesená",J886,0)</f>
        <v>0</v>
      </c>
      <c r="BH886" s="143">
        <f>IF(N886="sníž. přenesená",J886,0)</f>
        <v>0</v>
      </c>
      <c r="BI886" s="143">
        <f>IF(N886="nulová",J886,0)</f>
        <v>0</v>
      </c>
      <c r="BJ886" s="16" t="s">
        <v>83</v>
      </c>
      <c r="BK886" s="143">
        <f>ROUND(I886*H886,2)</f>
        <v>0</v>
      </c>
      <c r="BL886" s="16" t="s">
        <v>241</v>
      </c>
      <c r="BM886" s="142" t="s">
        <v>1455</v>
      </c>
    </row>
    <row r="887" spans="2:65" s="1" customFormat="1" ht="28.8">
      <c r="B887" s="31"/>
      <c r="D887" s="144" t="s">
        <v>140</v>
      </c>
      <c r="F887" s="145" t="s">
        <v>434</v>
      </c>
      <c r="I887" s="146"/>
      <c r="L887" s="31"/>
      <c r="M887" s="147"/>
      <c r="T887" s="55"/>
      <c r="AT887" s="16" t="s">
        <v>140</v>
      </c>
      <c r="AU887" s="16" t="s">
        <v>85</v>
      </c>
    </row>
    <row r="888" spans="2:65" s="12" customFormat="1">
      <c r="B888" s="148"/>
      <c r="D888" s="144" t="s">
        <v>141</v>
      </c>
      <c r="E888" s="149" t="s">
        <v>1</v>
      </c>
      <c r="F888" s="150" t="s">
        <v>408</v>
      </c>
      <c r="H888" s="149" t="s">
        <v>1</v>
      </c>
      <c r="I888" s="151"/>
      <c r="L888" s="148"/>
      <c r="M888" s="152"/>
      <c r="T888" s="153"/>
      <c r="AT888" s="149" t="s">
        <v>141</v>
      </c>
      <c r="AU888" s="149" t="s">
        <v>85</v>
      </c>
      <c r="AV888" s="12" t="s">
        <v>83</v>
      </c>
      <c r="AW888" s="12" t="s">
        <v>32</v>
      </c>
      <c r="AX888" s="12" t="s">
        <v>76</v>
      </c>
      <c r="AY888" s="149" t="s">
        <v>132</v>
      </c>
    </row>
    <row r="889" spans="2:65" s="13" customFormat="1">
      <c r="B889" s="154"/>
      <c r="D889" s="144" t="s">
        <v>141</v>
      </c>
      <c r="E889" s="155" t="s">
        <v>1</v>
      </c>
      <c r="F889" s="156" t="s">
        <v>1456</v>
      </c>
      <c r="H889" s="157">
        <v>1846.325</v>
      </c>
      <c r="I889" s="158"/>
      <c r="L889" s="154"/>
      <c r="M889" s="159"/>
      <c r="T889" s="160"/>
      <c r="AT889" s="155" t="s">
        <v>141</v>
      </c>
      <c r="AU889" s="155" t="s">
        <v>85</v>
      </c>
      <c r="AV889" s="13" t="s">
        <v>85</v>
      </c>
      <c r="AW889" s="13" t="s">
        <v>32</v>
      </c>
      <c r="AX889" s="13" t="s">
        <v>76</v>
      </c>
      <c r="AY889" s="155" t="s">
        <v>132</v>
      </c>
    </row>
    <row r="890" spans="2:65" s="12" customFormat="1">
      <c r="B890" s="148"/>
      <c r="D890" s="144" t="s">
        <v>141</v>
      </c>
      <c r="E890" s="149" t="s">
        <v>1</v>
      </c>
      <c r="F890" s="150" t="s">
        <v>1422</v>
      </c>
      <c r="H890" s="149" t="s">
        <v>1</v>
      </c>
      <c r="I890" s="151"/>
      <c r="L890" s="148"/>
      <c r="M890" s="152"/>
      <c r="T890" s="153"/>
      <c r="AT890" s="149" t="s">
        <v>141</v>
      </c>
      <c r="AU890" s="149" t="s">
        <v>85</v>
      </c>
      <c r="AV890" s="12" t="s">
        <v>83</v>
      </c>
      <c r="AW890" s="12" t="s">
        <v>32</v>
      </c>
      <c r="AX890" s="12" t="s">
        <v>76</v>
      </c>
      <c r="AY890" s="149" t="s">
        <v>132</v>
      </c>
    </row>
    <row r="891" spans="2:65" s="13" customFormat="1" ht="20.399999999999999">
      <c r="B891" s="154"/>
      <c r="D891" s="144" t="s">
        <v>141</v>
      </c>
      <c r="E891" s="155" t="s">
        <v>1</v>
      </c>
      <c r="F891" s="156" t="s">
        <v>1457</v>
      </c>
      <c r="H891" s="157">
        <v>154.21799999999999</v>
      </c>
      <c r="I891" s="158"/>
      <c r="L891" s="154"/>
      <c r="M891" s="159"/>
      <c r="T891" s="160"/>
      <c r="AT891" s="155" t="s">
        <v>141</v>
      </c>
      <c r="AU891" s="155" t="s">
        <v>85</v>
      </c>
      <c r="AV891" s="13" t="s">
        <v>85</v>
      </c>
      <c r="AW891" s="13" t="s">
        <v>32</v>
      </c>
      <c r="AX891" s="13" t="s">
        <v>76</v>
      </c>
      <c r="AY891" s="155" t="s">
        <v>132</v>
      </c>
    </row>
    <row r="892" spans="2:65" s="12" customFormat="1">
      <c r="B892" s="148"/>
      <c r="D892" s="144" t="s">
        <v>141</v>
      </c>
      <c r="E892" s="149" t="s">
        <v>1</v>
      </c>
      <c r="F892" s="150" t="s">
        <v>329</v>
      </c>
      <c r="H892" s="149" t="s">
        <v>1</v>
      </c>
      <c r="I892" s="151"/>
      <c r="L892" s="148"/>
      <c r="M892" s="152"/>
      <c r="T892" s="153"/>
      <c r="AT892" s="149" t="s">
        <v>141</v>
      </c>
      <c r="AU892" s="149" t="s">
        <v>85</v>
      </c>
      <c r="AV892" s="12" t="s">
        <v>83</v>
      </c>
      <c r="AW892" s="12" t="s">
        <v>32</v>
      </c>
      <c r="AX892" s="12" t="s">
        <v>76</v>
      </c>
      <c r="AY892" s="149" t="s">
        <v>132</v>
      </c>
    </row>
    <row r="893" spans="2:65" s="13" customFormat="1">
      <c r="B893" s="154"/>
      <c r="D893" s="144" t="s">
        <v>141</v>
      </c>
      <c r="E893" s="155" t="s">
        <v>1</v>
      </c>
      <c r="F893" s="156" t="s">
        <v>1424</v>
      </c>
      <c r="H893" s="157">
        <v>146.47200000000001</v>
      </c>
      <c r="I893" s="158"/>
      <c r="L893" s="154"/>
      <c r="M893" s="159"/>
      <c r="T893" s="160"/>
      <c r="AT893" s="155" t="s">
        <v>141</v>
      </c>
      <c r="AU893" s="155" t="s">
        <v>85</v>
      </c>
      <c r="AV893" s="13" t="s">
        <v>85</v>
      </c>
      <c r="AW893" s="13" t="s">
        <v>32</v>
      </c>
      <c r="AX893" s="13" t="s">
        <v>76</v>
      </c>
      <c r="AY893" s="155" t="s">
        <v>132</v>
      </c>
    </row>
    <row r="894" spans="2:65" s="14" customFormat="1">
      <c r="B894" s="161"/>
      <c r="D894" s="144" t="s">
        <v>141</v>
      </c>
      <c r="E894" s="162" t="s">
        <v>1</v>
      </c>
      <c r="F894" s="163" t="s">
        <v>144</v>
      </c>
      <c r="H894" s="164">
        <v>2147.0150000000003</v>
      </c>
      <c r="I894" s="165"/>
      <c r="L894" s="161"/>
      <c r="M894" s="166"/>
      <c r="T894" s="167"/>
      <c r="AT894" s="162" t="s">
        <v>141</v>
      </c>
      <c r="AU894" s="162" t="s">
        <v>85</v>
      </c>
      <c r="AV894" s="14" t="s">
        <v>131</v>
      </c>
      <c r="AW894" s="14" t="s">
        <v>32</v>
      </c>
      <c r="AX894" s="14" t="s">
        <v>83</v>
      </c>
      <c r="AY894" s="162" t="s">
        <v>132</v>
      </c>
    </row>
    <row r="895" spans="2:65" s="1" customFormat="1" ht="24.15" customHeight="1">
      <c r="B895" s="31"/>
      <c r="C895" s="168" t="s">
        <v>1458</v>
      </c>
      <c r="D895" s="168" t="s">
        <v>236</v>
      </c>
      <c r="E895" s="169" t="s">
        <v>437</v>
      </c>
      <c r="F895" s="170" t="s">
        <v>438</v>
      </c>
      <c r="G895" s="171" t="s">
        <v>191</v>
      </c>
      <c r="H895" s="172">
        <v>2254.366</v>
      </c>
      <c r="I895" s="173"/>
      <c r="J895" s="174">
        <f>ROUND(I895*H895,2)</f>
        <v>0</v>
      </c>
      <c r="K895" s="170" t="s">
        <v>151</v>
      </c>
      <c r="L895" s="175"/>
      <c r="M895" s="176" t="s">
        <v>1</v>
      </c>
      <c r="N895" s="177" t="s">
        <v>41</v>
      </c>
      <c r="P895" s="140">
        <f>O895*H895</f>
        <v>0</v>
      </c>
      <c r="Q895" s="140">
        <v>2.9999999999999997E-4</v>
      </c>
      <c r="R895" s="140">
        <f>Q895*H895</f>
        <v>0.67630979999999996</v>
      </c>
      <c r="S895" s="140">
        <v>0</v>
      </c>
      <c r="T895" s="141">
        <f>S895*H895</f>
        <v>0</v>
      </c>
      <c r="AR895" s="142" t="s">
        <v>338</v>
      </c>
      <c r="AT895" s="142" t="s">
        <v>236</v>
      </c>
      <c r="AU895" s="142" t="s">
        <v>85</v>
      </c>
      <c r="AY895" s="16" t="s">
        <v>132</v>
      </c>
      <c r="BE895" s="143">
        <f>IF(N895="základní",J895,0)</f>
        <v>0</v>
      </c>
      <c r="BF895" s="143">
        <f>IF(N895="snížená",J895,0)</f>
        <v>0</v>
      </c>
      <c r="BG895" s="143">
        <f>IF(N895="zákl. přenesená",J895,0)</f>
        <v>0</v>
      </c>
      <c r="BH895" s="143">
        <f>IF(N895="sníž. přenesená",J895,0)</f>
        <v>0</v>
      </c>
      <c r="BI895" s="143">
        <f>IF(N895="nulová",J895,0)</f>
        <v>0</v>
      </c>
      <c r="BJ895" s="16" t="s">
        <v>83</v>
      </c>
      <c r="BK895" s="143">
        <f>ROUND(I895*H895,2)</f>
        <v>0</v>
      </c>
      <c r="BL895" s="16" t="s">
        <v>241</v>
      </c>
      <c r="BM895" s="142" t="s">
        <v>1459</v>
      </c>
    </row>
    <row r="896" spans="2:65" s="1" customFormat="1" ht="19.2">
      <c r="B896" s="31"/>
      <c r="D896" s="144" t="s">
        <v>140</v>
      </c>
      <c r="F896" s="145" t="s">
        <v>438</v>
      </c>
      <c r="I896" s="146"/>
      <c r="L896" s="31"/>
      <c r="M896" s="147"/>
      <c r="T896" s="55"/>
      <c r="AT896" s="16" t="s">
        <v>140</v>
      </c>
      <c r="AU896" s="16" t="s">
        <v>85</v>
      </c>
    </row>
    <row r="897" spans="2:65" s="13" customFormat="1">
      <c r="B897" s="154"/>
      <c r="D897" s="144" t="s">
        <v>141</v>
      </c>
      <c r="F897" s="156" t="s">
        <v>1460</v>
      </c>
      <c r="H897" s="157">
        <v>2254.366</v>
      </c>
      <c r="I897" s="158"/>
      <c r="L897" s="154"/>
      <c r="M897" s="159"/>
      <c r="T897" s="160"/>
      <c r="AT897" s="155" t="s">
        <v>141</v>
      </c>
      <c r="AU897" s="155" t="s">
        <v>85</v>
      </c>
      <c r="AV897" s="13" t="s">
        <v>85</v>
      </c>
      <c r="AW897" s="13" t="s">
        <v>4</v>
      </c>
      <c r="AX897" s="13" t="s">
        <v>83</v>
      </c>
      <c r="AY897" s="155" t="s">
        <v>132</v>
      </c>
    </row>
    <row r="898" spans="2:65" s="1" customFormat="1" ht="24.15" customHeight="1">
      <c r="B898" s="31"/>
      <c r="C898" s="131" t="s">
        <v>1461</v>
      </c>
      <c r="D898" s="131" t="s">
        <v>135</v>
      </c>
      <c r="E898" s="132" t="s">
        <v>442</v>
      </c>
      <c r="F898" s="133" t="s">
        <v>443</v>
      </c>
      <c r="G898" s="134" t="s">
        <v>191</v>
      </c>
      <c r="H898" s="135">
        <v>615.44200000000001</v>
      </c>
      <c r="I898" s="136"/>
      <c r="J898" s="137">
        <f>ROUND(I898*H898,2)</f>
        <v>0</v>
      </c>
      <c r="K898" s="133" t="s">
        <v>151</v>
      </c>
      <c r="L898" s="31"/>
      <c r="M898" s="138" t="s">
        <v>1</v>
      </c>
      <c r="N898" s="139" t="s">
        <v>41</v>
      </c>
      <c r="P898" s="140">
        <f>O898*H898</f>
        <v>0</v>
      </c>
      <c r="Q898" s="140">
        <v>0</v>
      </c>
      <c r="R898" s="140">
        <f>Q898*H898</f>
        <v>0</v>
      </c>
      <c r="S898" s="140">
        <v>0</v>
      </c>
      <c r="T898" s="141">
        <f>S898*H898</f>
        <v>0</v>
      </c>
      <c r="AR898" s="142" t="s">
        <v>241</v>
      </c>
      <c r="AT898" s="142" t="s">
        <v>135</v>
      </c>
      <c r="AU898" s="142" t="s">
        <v>85</v>
      </c>
      <c r="AY898" s="16" t="s">
        <v>132</v>
      </c>
      <c r="BE898" s="143">
        <f>IF(N898="základní",J898,0)</f>
        <v>0</v>
      </c>
      <c r="BF898" s="143">
        <f>IF(N898="snížená",J898,0)</f>
        <v>0</v>
      </c>
      <c r="BG898" s="143">
        <f>IF(N898="zákl. přenesená",J898,0)</f>
        <v>0</v>
      </c>
      <c r="BH898" s="143">
        <f>IF(N898="sníž. přenesená",J898,0)</f>
        <v>0</v>
      </c>
      <c r="BI898" s="143">
        <f>IF(N898="nulová",J898,0)</f>
        <v>0</v>
      </c>
      <c r="BJ898" s="16" t="s">
        <v>83</v>
      </c>
      <c r="BK898" s="143">
        <f>ROUND(I898*H898,2)</f>
        <v>0</v>
      </c>
      <c r="BL898" s="16" t="s">
        <v>241</v>
      </c>
      <c r="BM898" s="142" t="s">
        <v>1462</v>
      </c>
    </row>
    <row r="899" spans="2:65" s="1" customFormat="1" ht="19.2">
      <c r="B899" s="31"/>
      <c r="D899" s="144" t="s">
        <v>140</v>
      </c>
      <c r="F899" s="145" t="s">
        <v>445</v>
      </c>
      <c r="I899" s="146"/>
      <c r="L899" s="31"/>
      <c r="M899" s="147"/>
      <c r="T899" s="55"/>
      <c r="AT899" s="16" t="s">
        <v>140</v>
      </c>
      <c r="AU899" s="16" t="s">
        <v>85</v>
      </c>
    </row>
    <row r="900" spans="2:65" s="12" customFormat="1">
      <c r="B900" s="148"/>
      <c r="D900" s="144" t="s">
        <v>141</v>
      </c>
      <c r="E900" s="149" t="s">
        <v>1</v>
      </c>
      <c r="F900" s="150" t="s">
        <v>408</v>
      </c>
      <c r="H900" s="149" t="s">
        <v>1</v>
      </c>
      <c r="I900" s="151"/>
      <c r="L900" s="148"/>
      <c r="M900" s="152"/>
      <c r="T900" s="153"/>
      <c r="AT900" s="149" t="s">
        <v>141</v>
      </c>
      <c r="AU900" s="149" t="s">
        <v>85</v>
      </c>
      <c r="AV900" s="12" t="s">
        <v>83</v>
      </c>
      <c r="AW900" s="12" t="s">
        <v>32</v>
      </c>
      <c r="AX900" s="12" t="s">
        <v>76</v>
      </c>
      <c r="AY900" s="149" t="s">
        <v>132</v>
      </c>
    </row>
    <row r="901" spans="2:65" s="13" customFormat="1">
      <c r="B901" s="154"/>
      <c r="D901" s="144" t="s">
        <v>141</v>
      </c>
      <c r="E901" s="155" t="s">
        <v>1</v>
      </c>
      <c r="F901" s="156" t="s">
        <v>409</v>
      </c>
      <c r="H901" s="157">
        <v>615.44200000000001</v>
      </c>
      <c r="I901" s="158"/>
      <c r="L901" s="154"/>
      <c r="M901" s="159"/>
      <c r="T901" s="160"/>
      <c r="AT901" s="155" t="s">
        <v>141</v>
      </c>
      <c r="AU901" s="155" t="s">
        <v>85</v>
      </c>
      <c r="AV901" s="13" t="s">
        <v>85</v>
      </c>
      <c r="AW901" s="13" t="s">
        <v>32</v>
      </c>
      <c r="AX901" s="13" t="s">
        <v>76</v>
      </c>
      <c r="AY901" s="155" t="s">
        <v>132</v>
      </c>
    </row>
    <row r="902" spans="2:65" s="14" customFormat="1">
      <c r="B902" s="161"/>
      <c r="D902" s="144" t="s">
        <v>141</v>
      </c>
      <c r="E902" s="162" t="s">
        <v>1</v>
      </c>
      <c r="F902" s="163" t="s">
        <v>144</v>
      </c>
      <c r="H902" s="164">
        <v>615.44200000000001</v>
      </c>
      <c r="I902" s="165"/>
      <c r="L902" s="161"/>
      <c r="M902" s="166"/>
      <c r="T902" s="167"/>
      <c r="AT902" s="162" t="s">
        <v>141</v>
      </c>
      <c r="AU902" s="162" t="s">
        <v>85</v>
      </c>
      <c r="AV902" s="14" t="s">
        <v>131</v>
      </c>
      <c r="AW902" s="14" t="s">
        <v>32</v>
      </c>
      <c r="AX902" s="14" t="s">
        <v>83</v>
      </c>
      <c r="AY902" s="162" t="s">
        <v>132</v>
      </c>
    </row>
    <row r="903" spans="2:65" s="1" customFormat="1" ht="24.15" customHeight="1">
      <c r="B903" s="31"/>
      <c r="C903" s="168" t="s">
        <v>1463</v>
      </c>
      <c r="D903" s="168" t="s">
        <v>236</v>
      </c>
      <c r="E903" s="169" t="s">
        <v>447</v>
      </c>
      <c r="F903" s="170" t="s">
        <v>448</v>
      </c>
      <c r="G903" s="171" t="s">
        <v>150</v>
      </c>
      <c r="H903" s="172">
        <v>30.771999999999998</v>
      </c>
      <c r="I903" s="173"/>
      <c r="J903" s="174">
        <f>ROUND(I903*H903,2)</f>
        <v>0</v>
      </c>
      <c r="K903" s="170" t="s">
        <v>151</v>
      </c>
      <c r="L903" s="175"/>
      <c r="M903" s="176" t="s">
        <v>1</v>
      </c>
      <c r="N903" s="177" t="s">
        <v>41</v>
      </c>
      <c r="P903" s="140">
        <f>O903*H903</f>
        <v>0</v>
      </c>
      <c r="Q903" s="140">
        <v>0.6</v>
      </c>
      <c r="R903" s="140">
        <f>Q903*H903</f>
        <v>18.463199999999997</v>
      </c>
      <c r="S903" s="140">
        <v>0</v>
      </c>
      <c r="T903" s="141">
        <f>S903*H903</f>
        <v>0</v>
      </c>
      <c r="AR903" s="142" t="s">
        <v>338</v>
      </c>
      <c r="AT903" s="142" t="s">
        <v>236</v>
      </c>
      <c r="AU903" s="142" t="s">
        <v>85</v>
      </c>
      <c r="AY903" s="16" t="s">
        <v>132</v>
      </c>
      <c r="BE903" s="143">
        <f>IF(N903="základní",J903,0)</f>
        <v>0</v>
      </c>
      <c r="BF903" s="143">
        <f>IF(N903="snížená",J903,0)</f>
        <v>0</v>
      </c>
      <c r="BG903" s="143">
        <f>IF(N903="zákl. přenesená",J903,0)</f>
        <v>0</v>
      </c>
      <c r="BH903" s="143">
        <f>IF(N903="sníž. přenesená",J903,0)</f>
        <v>0</v>
      </c>
      <c r="BI903" s="143">
        <f>IF(N903="nulová",J903,0)</f>
        <v>0</v>
      </c>
      <c r="BJ903" s="16" t="s">
        <v>83</v>
      </c>
      <c r="BK903" s="143">
        <f>ROUND(I903*H903,2)</f>
        <v>0</v>
      </c>
      <c r="BL903" s="16" t="s">
        <v>241</v>
      </c>
      <c r="BM903" s="142" t="s">
        <v>1464</v>
      </c>
    </row>
    <row r="904" spans="2:65" s="1" customFormat="1" ht="19.2">
      <c r="B904" s="31"/>
      <c r="D904" s="144" t="s">
        <v>140</v>
      </c>
      <c r="F904" s="145" t="s">
        <v>448</v>
      </c>
      <c r="I904" s="146"/>
      <c r="L904" s="31"/>
      <c r="M904" s="147"/>
      <c r="T904" s="55"/>
      <c r="AT904" s="16" t="s">
        <v>140</v>
      </c>
      <c r="AU904" s="16" t="s">
        <v>85</v>
      </c>
    </row>
    <row r="905" spans="2:65" s="1" customFormat="1" ht="24.15" customHeight="1">
      <c r="B905" s="31"/>
      <c r="C905" s="131" t="s">
        <v>1465</v>
      </c>
      <c r="D905" s="131" t="s">
        <v>135</v>
      </c>
      <c r="E905" s="132" t="s">
        <v>451</v>
      </c>
      <c r="F905" s="133" t="s">
        <v>452</v>
      </c>
      <c r="G905" s="134" t="s">
        <v>191</v>
      </c>
      <c r="H905" s="135">
        <v>615.44200000000001</v>
      </c>
      <c r="I905" s="136"/>
      <c r="J905" s="137">
        <f>ROUND(I905*H905,2)</f>
        <v>0</v>
      </c>
      <c r="K905" s="133" t="s">
        <v>151</v>
      </c>
      <c r="L905" s="31"/>
      <c r="M905" s="138" t="s">
        <v>1</v>
      </c>
      <c r="N905" s="139" t="s">
        <v>41</v>
      </c>
      <c r="P905" s="140">
        <f>O905*H905</f>
        <v>0</v>
      </c>
      <c r="Q905" s="140">
        <v>0</v>
      </c>
      <c r="R905" s="140">
        <f>Q905*H905</f>
        <v>0</v>
      </c>
      <c r="S905" s="140">
        <v>0</v>
      </c>
      <c r="T905" s="141">
        <f>S905*H905</f>
        <v>0</v>
      </c>
      <c r="AR905" s="142" t="s">
        <v>241</v>
      </c>
      <c r="AT905" s="142" t="s">
        <v>135</v>
      </c>
      <c r="AU905" s="142" t="s">
        <v>85</v>
      </c>
      <c r="AY905" s="16" t="s">
        <v>132</v>
      </c>
      <c r="BE905" s="143">
        <f>IF(N905="základní",J905,0)</f>
        <v>0</v>
      </c>
      <c r="BF905" s="143">
        <f>IF(N905="snížená",J905,0)</f>
        <v>0</v>
      </c>
      <c r="BG905" s="143">
        <f>IF(N905="zákl. přenesená",J905,0)</f>
        <v>0</v>
      </c>
      <c r="BH905" s="143">
        <f>IF(N905="sníž. přenesená",J905,0)</f>
        <v>0</v>
      </c>
      <c r="BI905" s="143">
        <f>IF(N905="nulová",J905,0)</f>
        <v>0</v>
      </c>
      <c r="BJ905" s="16" t="s">
        <v>83</v>
      </c>
      <c r="BK905" s="143">
        <f>ROUND(I905*H905,2)</f>
        <v>0</v>
      </c>
      <c r="BL905" s="16" t="s">
        <v>241</v>
      </c>
      <c r="BM905" s="142" t="s">
        <v>1466</v>
      </c>
    </row>
    <row r="906" spans="2:65" s="1" customFormat="1" ht="19.2">
      <c r="B906" s="31"/>
      <c r="D906" s="144" t="s">
        <v>140</v>
      </c>
      <c r="F906" s="145" t="s">
        <v>454</v>
      </c>
      <c r="I906" s="146"/>
      <c r="L906" s="31"/>
      <c r="M906" s="147"/>
      <c r="T906" s="55"/>
      <c r="AT906" s="16" t="s">
        <v>140</v>
      </c>
      <c r="AU906" s="16" t="s">
        <v>85</v>
      </c>
    </row>
    <row r="907" spans="2:65" s="12" customFormat="1">
      <c r="B907" s="148"/>
      <c r="D907" s="144" t="s">
        <v>141</v>
      </c>
      <c r="E907" s="149" t="s">
        <v>1</v>
      </c>
      <c r="F907" s="150" t="s">
        <v>408</v>
      </c>
      <c r="H907" s="149" t="s">
        <v>1</v>
      </c>
      <c r="I907" s="151"/>
      <c r="L907" s="148"/>
      <c r="M907" s="152"/>
      <c r="T907" s="153"/>
      <c r="AT907" s="149" t="s">
        <v>141</v>
      </c>
      <c r="AU907" s="149" t="s">
        <v>85</v>
      </c>
      <c r="AV907" s="12" t="s">
        <v>83</v>
      </c>
      <c r="AW907" s="12" t="s">
        <v>32</v>
      </c>
      <c r="AX907" s="12" t="s">
        <v>76</v>
      </c>
      <c r="AY907" s="149" t="s">
        <v>132</v>
      </c>
    </row>
    <row r="908" spans="2:65" s="13" customFormat="1">
      <c r="B908" s="154"/>
      <c r="D908" s="144" t="s">
        <v>141</v>
      </c>
      <c r="E908" s="155" t="s">
        <v>1</v>
      </c>
      <c r="F908" s="156" t="s">
        <v>409</v>
      </c>
      <c r="H908" s="157">
        <v>615.44200000000001</v>
      </c>
      <c r="I908" s="158"/>
      <c r="L908" s="154"/>
      <c r="M908" s="159"/>
      <c r="T908" s="160"/>
      <c r="AT908" s="155" t="s">
        <v>141</v>
      </c>
      <c r="AU908" s="155" t="s">
        <v>85</v>
      </c>
      <c r="AV908" s="13" t="s">
        <v>85</v>
      </c>
      <c r="AW908" s="13" t="s">
        <v>32</v>
      </c>
      <c r="AX908" s="13" t="s">
        <v>76</v>
      </c>
      <c r="AY908" s="155" t="s">
        <v>132</v>
      </c>
    </row>
    <row r="909" spans="2:65" s="14" customFormat="1">
      <c r="B909" s="161"/>
      <c r="D909" s="144" t="s">
        <v>141</v>
      </c>
      <c r="E909" s="162" t="s">
        <v>1</v>
      </c>
      <c r="F909" s="163" t="s">
        <v>144</v>
      </c>
      <c r="H909" s="164">
        <v>615.44200000000001</v>
      </c>
      <c r="I909" s="165"/>
      <c r="L909" s="161"/>
      <c r="M909" s="166"/>
      <c r="T909" s="167"/>
      <c r="AT909" s="162" t="s">
        <v>141</v>
      </c>
      <c r="AU909" s="162" t="s">
        <v>85</v>
      </c>
      <c r="AV909" s="14" t="s">
        <v>131</v>
      </c>
      <c r="AW909" s="14" t="s">
        <v>32</v>
      </c>
      <c r="AX909" s="14" t="s">
        <v>83</v>
      </c>
      <c r="AY909" s="162" t="s">
        <v>132</v>
      </c>
    </row>
    <row r="910" spans="2:65" s="1" customFormat="1" ht="16.5" customHeight="1">
      <c r="B910" s="31"/>
      <c r="C910" s="168" t="s">
        <v>1467</v>
      </c>
      <c r="D910" s="168" t="s">
        <v>236</v>
      </c>
      <c r="E910" s="169" t="s">
        <v>456</v>
      </c>
      <c r="F910" s="170" t="s">
        <v>457</v>
      </c>
      <c r="G910" s="171" t="s">
        <v>191</v>
      </c>
      <c r="H910" s="172">
        <v>615.44200000000001</v>
      </c>
      <c r="I910" s="173"/>
      <c r="J910" s="174">
        <f>ROUND(I910*H910,2)</f>
        <v>0</v>
      </c>
      <c r="K910" s="170" t="s">
        <v>151</v>
      </c>
      <c r="L910" s="175"/>
      <c r="M910" s="176" t="s">
        <v>1</v>
      </c>
      <c r="N910" s="177" t="s">
        <v>41</v>
      </c>
      <c r="P910" s="140">
        <f>O910*H910</f>
        <v>0</v>
      </c>
      <c r="Q910" s="140">
        <v>1.0999999999999999E-2</v>
      </c>
      <c r="R910" s="140">
        <f>Q910*H910</f>
        <v>6.7698619999999998</v>
      </c>
      <c r="S910" s="140">
        <v>0</v>
      </c>
      <c r="T910" s="141">
        <f>S910*H910</f>
        <v>0</v>
      </c>
      <c r="AR910" s="142" t="s">
        <v>338</v>
      </c>
      <c r="AT910" s="142" t="s">
        <v>236</v>
      </c>
      <c r="AU910" s="142" t="s">
        <v>85</v>
      </c>
      <c r="AY910" s="16" t="s">
        <v>132</v>
      </c>
      <c r="BE910" s="143">
        <f>IF(N910="základní",J910,0)</f>
        <v>0</v>
      </c>
      <c r="BF910" s="143">
        <f>IF(N910="snížená",J910,0)</f>
        <v>0</v>
      </c>
      <c r="BG910" s="143">
        <f>IF(N910="zákl. přenesená",J910,0)</f>
        <v>0</v>
      </c>
      <c r="BH910" s="143">
        <f>IF(N910="sníž. přenesená",J910,0)</f>
        <v>0</v>
      </c>
      <c r="BI910" s="143">
        <f>IF(N910="nulová",J910,0)</f>
        <v>0</v>
      </c>
      <c r="BJ910" s="16" t="s">
        <v>83</v>
      </c>
      <c r="BK910" s="143">
        <f>ROUND(I910*H910,2)</f>
        <v>0</v>
      </c>
      <c r="BL910" s="16" t="s">
        <v>241</v>
      </c>
      <c r="BM910" s="142" t="s">
        <v>1468</v>
      </c>
    </row>
    <row r="911" spans="2:65" s="1" customFormat="1">
      <c r="B911" s="31"/>
      <c r="D911" s="144" t="s">
        <v>140</v>
      </c>
      <c r="F911" s="145" t="s">
        <v>457</v>
      </c>
      <c r="I911" s="146"/>
      <c r="L911" s="31"/>
      <c r="M911" s="147"/>
      <c r="T911" s="55"/>
      <c r="AT911" s="16" t="s">
        <v>140</v>
      </c>
      <c r="AU911" s="16" t="s">
        <v>85</v>
      </c>
    </row>
    <row r="912" spans="2:65" s="1" customFormat="1" ht="24.15" customHeight="1">
      <c r="B912" s="31"/>
      <c r="C912" s="131" t="s">
        <v>1469</v>
      </c>
      <c r="D912" s="131" t="s">
        <v>135</v>
      </c>
      <c r="E912" s="132" t="s">
        <v>1470</v>
      </c>
      <c r="F912" s="133" t="s">
        <v>1471</v>
      </c>
      <c r="G912" s="134" t="s">
        <v>150</v>
      </c>
      <c r="H912" s="135">
        <v>7.7110000000000003</v>
      </c>
      <c r="I912" s="136"/>
      <c r="J912" s="137">
        <f>ROUND(I912*H912,2)</f>
        <v>0</v>
      </c>
      <c r="K912" s="133" t="s">
        <v>151</v>
      </c>
      <c r="L912" s="31"/>
      <c r="M912" s="138" t="s">
        <v>1</v>
      </c>
      <c r="N912" s="139" t="s">
        <v>41</v>
      </c>
      <c r="P912" s="140">
        <f>O912*H912</f>
        <v>0</v>
      </c>
      <c r="Q912" s="140">
        <v>0</v>
      </c>
      <c r="R912" s="140">
        <f>Q912*H912</f>
        <v>0</v>
      </c>
      <c r="S912" s="140">
        <v>0</v>
      </c>
      <c r="T912" s="141">
        <f>S912*H912</f>
        <v>0</v>
      </c>
      <c r="AR912" s="142" t="s">
        <v>241</v>
      </c>
      <c r="AT912" s="142" t="s">
        <v>135</v>
      </c>
      <c r="AU912" s="142" t="s">
        <v>85</v>
      </c>
      <c r="AY912" s="16" t="s">
        <v>132</v>
      </c>
      <c r="BE912" s="143">
        <f>IF(N912="základní",J912,0)</f>
        <v>0</v>
      </c>
      <c r="BF912" s="143">
        <f>IF(N912="snížená",J912,0)</f>
        <v>0</v>
      </c>
      <c r="BG912" s="143">
        <f>IF(N912="zákl. přenesená",J912,0)</f>
        <v>0</v>
      </c>
      <c r="BH912" s="143">
        <f>IF(N912="sníž. přenesená",J912,0)</f>
        <v>0</v>
      </c>
      <c r="BI912" s="143">
        <f>IF(N912="nulová",J912,0)</f>
        <v>0</v>
      </c>
      <c r="BJ912" s="16" t="s">
        <v>83</v>
      </c>
      <c r="BK912" s="143">
        <f>ROUND(I912*H912,2)</f>
        <v>0</v>
      </c>
      <c r="BL912" s="16" t="s">
        <v>241</v>
      </c>
      <c r="BM912" s="142" t="s">
        <v>1472</v>
      </c>
    </row>
    <row r="913" spans="2:65" s="1" customFormat="1" ht="38.4">
      <c r="B913" s="31"/>
      <c r="D913" s="144" t="s">
        <v>140</v>
      </c>
      <c r="F913" s="145" t="s">
        <v>1473</v>
      </c>
      <c r="I913" s="146"/>
      <c r="L913" s="31"/>
      <c r="M913" s="147"/>
      <c r="T913" s="55"/>
      <c r="AT913" s="16" t="s">
        <v>140</v>
      </c>
      <c r="AU913" s="16" t="s">
        <v>85</v>
      </c>
    </row>
    <row r="914" spans="2:65" s="12" customFormat="1">
      <c r="B914" s="148"/>
      <c r="D914" s="144" t="s">
        <v>141</v>
      </c>
      <c r="E914" s="149" t="s">
        <v>1</v>
      </c>
      <c r="F914" s="150" t="s">
        <v>1422</v>
      </c>
      <c r="H914" s="149" t="s">
        <v>1</v>
      </c>
      <c r="I914" s="151"/>
      <c r="L914" s="148"/>
      <c r="M914" s="152"/>
      <c r="T914" s="153"/>
      <c r="AT914" s="149" t="s">
        <v>141</v>
      </c>
      <c r="AU914" s="149" t="s">
        <v>85</v>
      </c>
      <c r="AV914" s="12" t="s">
        <v>83</v>
      </c>
      <c r="AW914" s="12" t="s">
        <v>32</v>
      </c>
      <c r="AX914" s="12" t="s">
        <v>76</v>
      </c>
      <c r="AY914" s="149" t="s">
        <v>132</v>
      </c>
    </row>
    <row r="915" spans="2:65" s="13" customFormat="1">
      <c r="B915" s="154"/>
      <c r="D915" s="144" t="s">
        <v>141</v>
      </c>
      <c r="E915" s="155" t="s">
        <v>1</v>
      </c>
      <c r="F915" s="156" t="s">
        <v>1474</v>
      </c>
      <c r="H915" s="157">
        <v>7.1609999999999996</v>
      </c>
      <c r="I915" s="158"/>
      <c r="L915" s="154"/>
      <c r="M915" s="159"/>
      <c r="T915" s="160"/>
      <c r="AT915" s="155" t="s">
        <v>141</v>
      </c>
      <c r="AU915" s="155" t="s">
        <v>85</v>
      </c>
      <c r="AV915" s="13" t="s">
        <v>85</v>
      </c>
      <c r="AW915" s="13" t="s">
        <v>32</v>
      </c>
      <c r="AX915" s="13" t="s">
        <v>76</v>
      </c>
      <c r="AY915" s="155" t="s">
        <v>132</v>
      </c>
    </row>
    <row r="916" spans="2:65" s="13" customFormat="1">
      <c r="B916" s="154"/>
      <c r="D916" s="144" t="s">
        <v>141</v>
      </c>
      <c r="E916" s="155" t="s">
        <v>1</v>
      </c>
      <c r="F916" s="156" t="s">
        <v>1475</v>
      </c>
      <c r="H916" s="157">
        <v>7.4999999999999997E-2</v>
      </c>
      <c r="I916" s="158"/>
      <c r="L916" s="154"/>
      <c r="M916" s="159"/>
      <c r="T916" s="160"/>
      <c r="AT916" s="155" t="s">
        <v>141</v>
      </c>
      <c r="AU916" s="155" t="s">
        <v>85</v>
      </c>
      <c r="AV916" s="13" t="s">
        <v>85</v>
      </c>
      <c r="AW916" s="13" t="s">
        <v>32</v>
      </c>
      <c r="AX916" s="13" t="s">
        <v>76</v>
      </c>
      <c r="AY916" s="155" t="s">
        <v>132</v>
      </c>
    </row>
    <row r="917" spans="2:65" s="13" customFormat="1">
      <c r="B917" s="154"/>
      <c r="D917" s="144" t="s">
        <v>141</v>
      </c>
      <c r="E917" s="155" t="s">
        <v>1</v>
      </c>
      <c r="F917" s="156" t="s">
        <v>1476</v>
      </c>
      <c r="H917" s="157">
        <v>0.3</v>
      </c>
      <c r="I917" s="158"/>
      <c r="L917" s="154"/>
      <c r="M917" s="159"/>
      <c r="T917" s="160"/>
      <c r="AT917" s="155" t="s">
        <v>141</v>
      </c>
      <c r="AU917" s="155" t="s">
        <v>85</v>
      </c>
      <c r="AV917" s="13" t="s">
        <v>85</v>
      </c>
      <c r="AW917" s="13" t="s">
        <v>32</v>
      </c>
      <c r="AX917" s="13" t="s">
        <v>76</v>
      </c>
      <c r="AY917" s="155" t="s">
        <v>132</v>
      </c>
    </row>
    <row r="918" spans="2:65" s="13" customFormat="1">
      <c r="B918" s="154"/>
      <c r="D918" s="144" t="s">
        <v>141</v>
      </c>
      <c r="E918" s="155" t="s">
        <v>1</v>
      </c>
      <c r="F918" s="156" t="s">
        <v>1475</v>
      </c>
      <c r="H918" s="157">
        <v>7.4999999999999997E-2</v>
      </c>
      <c r="I918" s="158"/>
      <c r="L918" s="154"/>
      <c r="M918" s="159"/>
      <c r="T918" s="160"/>
      <c r="AT918" s="155" t="s">
        <v>141</v>
      </c>
      <c r="AU918" s="155" t="s">
        <v>85</v>
      </c>
      <c r="AV918" s="13" t="s">
        <v>85</v>
      </c>
      <c r="AW918" s="13" t="s">
        <v>32</v>
      </c>
      <c r="AX918" s="13" t="s">
        <v>76</v>
      </c>
      <c r="AY918" s="155" t="s">
        <v>132</v>
      </c>
    </row>
    <row r="919" spans="2:65" s="13" customFormat="1">
      <c r="B919" s="154"/>
      <c r="D919" s="144" t="s">
        <v>141</v>
      </c>
      <c r="E919" s="155" t="s">
        <v>1</v>
      </c>
      <c r="F919" s="156" t="s">
        <v>1477</v>
      </c>
      <c r="H919" s="157">
        <v>0.1</v>
      </c>
      <c r="I919" s="158"/>
      <c r="L919" s="154"/>
      <c r="M919" s="159"/>
      <c r="T919" s="160"/>
      <c r="AT919" s="155" t="s">
        <v>141</v>
      </c>
      <c r="AU919" s="155" t="s">
        <v>85</v>
      </c>
      <c r="AV919" s="13" t="s">
        <v>85</v>
      </c>
      <c r="AW919" s="13" t="s">
        <v>32</v>
      </c>
      <c r="AX919" s="13" t="s">
        <v>76</v>
      </c>
      <c r="AY919" s="155" t="s">
        <v>132</v>
      </c>
    </row>
    <row r="920" spans="2:65" s="14" customFormat="1">
      <c r="B920" s="161"/>
      <c r="D920" s="144" t="s">
        <v>141</v>
      </c>
      <c r="E920" s="162" t="s">
        <v>1</v>
      </c>
      <c r="F920" s="163" t="s">
        <v>144</v>
      </c>
      <c r="H920" s="164">
        <v>7.7110000000000003</v>
      </c>
      <c r="I920" s="165"/>
      <c r="L920" s="161"/>
      <c r="M920" s="166"/>
      <c r="T920" s="167"/>
      <c r="AT920" s="162" t="s">
        <v>141</v>
      </c>
      <c r="AU920" s="162" t="s">
        <v>85</v>
      </c>
      <c r="AV920" s="14" t="s">
        <v>131</v>
      </c>
      <c r="AW920" s="14" t="s">
        <v>32</v>
      </c>
      <c r="AX920" s="14" t="s">
        <v>83</v>
      </c>
      <c r="AY920" s="162" t="s">
        <v>132</v>
      </c>
    </row>
    <row r="921" spans="2:65" s="1" customFormat="1" ht="16.5" customHeight="1">
      <c r="B921" s="31"/>
      <c r="C921" s="168" t="s">
        <v>1478</v>
      </c>
      <c r="D921" s="168" t="s">
        <v>236</v>
      </c>
      <c r="E921" s="169" t="s">
        <v>1479</v>
      </c>
      <c r="F921" s="170" t="s">
        <v>1480</v>
      </c>
      <c r="G921" s="171" t="s">
        <v>171</v>
      </c>
      <c r="H921" s="172">
        <v>12.742000000000003</v>
      </c>
      <c r="I921" s="173"/>
      <c r="J921" s="174">
        <f>ROUND(I921*H921,2)</f>
        <v>0</v>
      </c>
      <c r="K921" s="170" t="s">
        <v>151</v>
      </c>
      <c r="L921" s="175"/>
      <c r="M921" s="176" t="s">
        <v>1</v>
      </c>
      <c r="N921" s="177" t="s">
        <v>41</v>
      </c>
      <c r="P921" s="140">
        <f>O921*H921</f>
        <v>0</v>
      </c>
      <c r="Q921" s="140">
        <v>1</v>
      </c>
      <c r="R921" s="140">
        <f>Q921*H921</f>
        <v>12.742000000000003</v>
      </c>
      <c r="S921" s="140">
        <v>0</v>
      </c>
      <c r="T921" s="141">
        <f>S921*H921</f>
        <v>0</v>
      </c>
      <c r="AR921" s="142" t="s">
        <v>338</v>
      </c>
      <c r="AT921" s="142" t="s">
        <v>236</v>
      </c>
      <c r="AU921" s="142" t="s">
        <v>85</v>
      </c>
      <c r="AY921" s="16" t="s">
        <v>132</v>
      </c>
      <c r="BE921" s="143">
        <f>IF(N921="základní",J921,0)</f>
        <v>0</v>
      </c>
      <c r="BF921" s="143">
        <f>IF(N921="snížená",J921,0)</f>
        <v>0</v>
      </c>
      <c r="BG921" s="143">
        <f>IF(N921="zákl. přenesená",J921,0)</f>
        <v>0</v>
      </c>
      <c r="BH921" s="143">
        <f>IF(N921="sníž. přenesená",J921,0)</f>
        <v>0</v>
      </c>
      <c r="BI921" s="143">
        <f>IF(N921="nulová",J921,0)</f>
        <v>0</v>
      </c>
      <c r="BJ921" s="16" t="s">
        <v>83</v>
      </c>
      <c r="BK921" s="143">
        <f>ROUND(I921*H921,2)</f>
        <v>0</v>
      </c>
      <c r="BL921" s="16" t="s">
        <v>241</v>
      </c>
      <c r="BM921" s="142" t="s">
        <v>1481</v>
      </c>
    </row>
    <row r="922" spans="2:65" s="1" customFormat="1">
      <c r="B922" s="31"/>
      <c r="D922" s="144" t="s">
        <v>140</v>
      </c>
      <c r="F922" s="145" t="s">
        <v>1480</v>
      </c>
      <c r="I922" s="146"/>
      <c r="L922" s="31"/>
      <c r="M922" s="147"/>
      <c r="T922" s="55"/>
      <c r="AT922" s="16" t="s">
        <v>140</v>
      </c>
      <c r="AU922" s="16" t="s">
        <v>85</v>
      </c>
    </row>
    <row r="923" spans="2:65" s="13" customFormat="1">
      <c r="B923" s="154"/>
      <c r="D923" s="144" t="s">
        <v>141</v>
      </c>
      <c r="F923" s="156" t="s">
        <v>1482</v>
      </c>
      <c r="H923" s="157">
        <v>12.742000000000003</v>
      </c>
      <c r="I923" s="158"/>
      <c r="L923" s="154"/>
      <c r="M923" s="159"/>
      <c r="T923" s="160"/>
      <c r="AT923" s="155" t="s">
        <v>141</v>
      </c>
      <c r="AU923" s="155" t="s">
        <v>85</v>
      </c>
      <c r="AV923" s="13" t="s">
        <v>85</v>
      </c>
      <c r="AW923" s="13" t="s">
        <v>4</v>
      </c>
      <c r="AX923" s="13" t="s">
        <v>83</v>
      </c>
      <c r="AY923" s="155" t="s">
        <v>132</v>
      </c>
    </row>
    <row r="924" spans="2:65" s="1" customFormat="1" ht="24.15" customHeight="1">
      <c r="B924" s="31"/>
      <c r="C924" s="131" t="s">
        <v>770</v>
      </c>
      <c r="D924" s="131" t="s">
        <v>135</v>
      </c>
      <c r="E924" s="132" t="s">
        <v>460</v>
      </c>
      <c r="F924" s="133" t="s">
        <v>461</v>
      </c>
      <c r="G924" s="134" t="s">
        <v>462</v>
      </c>
      <c r="H924" s="178"/>
      <c r="I924" s="136"/>
      <c r="J924" s="137">
        <f>ROUND(I924*H924,2)</f>
        <v>0</v>
      </c>
      <c r="K924" s="133" t="s">
        <v>151</v>
      </c>
      <c r="L924" s="31"/>
      <c r="M924" s="138" t="s">
        <v>1</v>
      </c>
      <c r="N924" s="139" t="s">
        <v>41</v>
      </c>
      <c r="P924" s="140">
        <f>O924*H924</f>
        <v>0</v>
      </c>
      <c r="Q924" s="140">
        <v>0</v>
      </c>
      <c r="R924" s="140">
        <f>Q924*H924</f>
        <v>0</v>
      </c>
      <c r="S924" s="140">
        <v>0</v>
      </c>
      <c r="T924" s="141">
        <f>S924*H924</f>
        <v>0</v>
      </c>
      <c r="AR924" s="142" t="s">
        <v>241</v>
      </c>
      <c r="AT924" s="142" t="s">
        <v>135</v>
      </c>
      <c r="AU924" s="142" t="s">
        <v>85</v>
      </c>
      <c r="AY924" s="16" t="s">
        <v>132</v>
      </c>
      <c r="BE924" s="143">
        <f>IF(N924="základní",J924,0)</f>
        <v>0</v>
      </c>
      <c r="BF924" s="143">
        <f>IF(N924="snížená",J924,0)</f>
        <v>0</v>
      </c>
      <c r="BG924" s="143">
        <f>IF(N924="zákl. přenesená",J924,0)</f>
        <v>0</v>
      </c>
      <c r="BH924" s="143">
        <f>IF(N924="sníž. přenesená",J924,0)</f>
        <v>0</v>
      </c>
      <c r="BI924" s="143">
        <f>IF(N924="nulová",J924,0)</f>
        <v>0</v>
      </c>
      <c r="BJ924" s="16" t="s">
        <v>83</v>
      </c>
      <c r="BK924" s="143">
        <f>ROUND(I924*H924,2)</f>
        <v>0</v>
      </c>
      <c r="BL924" s="16" t="s">
        <v>241</v>
      </c>
      <c r="BM924" s="142" t="s">
        <v>1483</v>
      </c>
    </row>
    <row r="925" spans="2:65" s="1" customFormat="1" ht="28.8">
      <c r="B925" s="31"/>
      <c r="D925" s="144" t="s">
        <v>140</v>
      </c>
      <c r="F925" s="145" t="s">
        <v>464</v>
      </c>
      <c r="I925" s="146"/>
      <c r="L925" s="31"/>
      <c r="M925" s="147"/>
      <c r="T925" s="55"/>
      <c r="AT925" s="16" t="s">
        <v>140</v>
      </c>
      <c r="AU925" s="16" t="s">
        <v>85</v>
      </c>
    </row>
    <row r="926" spans="2:65" s="11" customFormat="1" ht="22.95" customHeight="1">
      <c r="B926" s="119"/>
      <c r="D926" s="120" t="s">
        <v>75</v>
      </c>
      <c r="E926" s="129" t="s">
        <v>465</v>
      </c>
      <c r="F926" s="129" t="s">
        <v>466</v>
      </c>
      <c r="I926" s="122"/>
      <c r="J926" s="130">
        <f>BK926</f>
        <v>0</v>
      </c>
      <c r="L926" s="119"/>
      <c r="M926" s="124"/>
      <c r="P926" s="125">
        <f>SUM(P927:P981)</f>
        <v>0</v>
      </c>
      <c r="R926" s="125">
        <f>SUM(R927:R981)</f>
        <v>6.7262681600000001</v>
      </c>
      <c r="T926" s="126">
        <f>SUM(T927:T981)</f>
        <v>0.84061620000000004</v>
      </c>
      <c r="AR926" s="120" t="s">
        <v>85</v>
      </c>
      <c r="AT926" s="127" t="s">
        <v>75</v>
      </c>
      <c r="AU926" s="127" t="s">
        <v>83</v>
      </c>
      <c r="AY926" s="120" t="s">
        <v>132</v>
      </c>
      <c r="BK926" s="128">
        <f>SUM(BK927:BK981)</f>
        <v>0</v>
      </c>
    </row>
    <row r="927" spans="2:65" s="1" customFormat="1" ht="24.15" customHeight="1">
      <c r="B927" s="31"/>
      <c r="C927" s="131" t="s">
        <v>1484</v>
      </c>
      <c r="D927" s="131" t="s">
        <v>135</v>
      </c>
      <c r="E927" s="132" t="s">
        <v>1485</v>
      </c>
      <c r="F927" s="133" t="s">
        <v>1486</v>
      </c>
      <c r="G927" s="134" t="s">
        <v>191</v>
      </c>
      <c r="H927" s="135">
        <v>629.07000000000005</v>
      </c>
      <c r="I927" s="136"/>
      <c r="J927" s="137">
        <f>ROUND(I927*H927,2)</f>
        <v>0</v>
      </c>
      <c r="K927" s="133" t="s">
        <v>151</v>
      </c>
      <c r="L927" s="31"/>
      <c r="M927" s="138" t="s">
        <v>1</v>
      </c>
      <c r="N927" s="139" t="s">
        <v>41</v>
      </c>
      <c r="P927" s="140">
        <f>O927*H927</f>
        <v>0</v>
      </c>
      <c r="Q927" s="140">
        <v>0</v>
      </c>
      <c r="R927" s="140">
        <f>Q927*H927</f>
        <v>0</v>
      </c>
      <c r="S927" s="140">
        <v>0</v>
      </c>
      <c r="T927" s="141">
        <f>S927*H927</f>
        <v>0</v>
      </c>
      <c r="AR927" s="142" t="s">
        <v>241</v>
      </c>
      <c r="AT927" s="142" t="s">
        <v>135</v>
      </c>
      <c r="AU927" s="142" t="s">
        <v>85</v>
      </c>
      <c r="AY927" s="16" t="s">
        <v>132</v>
      </c>
      <c r="BE927" s="143">
        <f>IF(N927="základní",J927,0)</f>
        <v>0</v>
      </c>
      <c r="BF927" s="143">
        <f>IF(N927="snížená",J927,0)</f>
        <v>0</v>
      </c>
      <c r="BG927" s="143">
        <f>IF(N927="zákl. přenesená",J927,0)</f>
        <v>0</v>
      </c>
      <c r="BH927" s="143">
        <f>IF(N927="sníž. přenesená",J927,0)</f>
        <v>0</v>
      </c>
      <c r="BI927" s="143">
        <f>IF(N927="nulová",J927,0)</f>
        <v>0</v>
      </c>
      <c r="BJ927" s="16" t="s">
        <v>83</v>
      </c>
      <c r="BK927" s="143">
        <f>ROUND(I927*H927,2)</f>
        <v>0</v>
      </c>
      <c r="BL927" s="16" t="s">
        <v>241</v>
      </c>
      <c r="BM927" s="142" t="s">
        <v>1487</v>
      </c>
    </row>
    <row r="928" spans="2:65" s="1" customFormat="1" ht="28.8">
      <c r="B928" s="31"/>
      <c r="D928" s="144" t="s">
        <v>140</v>
      </c>
      <c r="F928" s="145" t="s">
        <v>1488</v>
      </c>
      <c r="I928" s="146"/>
      <c r="L928" s="31"/>
      <c r="M928" s="147"/>
      <c r="T928" s="55"/>
      <c r="AT928" s="16" t="s">
        <v>140</v>
      </c>
      <c r="AU928" s="16" t="s">
        <v>85</v>
      </c>
    </row>
    <row r="929" spans="2:65" s="12" customFormat="1">
      <c r="B929" s="148"/>
      <c r="D929" s="144" t="s">
        <v>141</v>
      </c>
      <c r="E929" s="149" t="s">
        <v>1</v>
      </c>
      <c r="F929" s="150" t="s">
        <v>1209</v>
      </c>
      <c r="H929" s="149" t="s">
        <v>1</v>
      </c>
      <c r="I929" s="151"/>
      <c r="L929" s="148"/>
      <c r="M929" s="152"/>
      <c r="T929" s="153"/>
      <c r="AT929" s="149" t="s">
        <v>141</v>
      </c>
      <c r="AU929" s="149" t="s">
        <v>85</v>
      </c>
      <c r="AV929" s="12" t="s">
        <v>83</v>
      </c>
      <c r="AW929" s="12" t="s">
        <v>32</v>
      </c>
      <c r="AX929" s="12" t="s">
        <v>76</v>
      </c>
      <c r="AY929" s="149" t="s">
        <v>132</v>
      </c>
    </row>
    <row r="930" spans="2:65" s="13" customFormat="1">
      <c r="B930" s="154"/>
      <c r="D930" s="144" t="s">
        <v>141</v>
      </c>
      <c r="E930" s="155" t="s">
        <v>1</v>
      </c>
      <c r="F930" s="156" t="s">
        <v>1210</v>
      </c>
      <c r="H930" s="157">
        <v>97.95</v>
      </c>
      <c r="I930" s="158"/>
      <c r="L930" s="154"/>
      <c r="M930" s="159"/>
      <c r="T930" s="160"/>
      <c r="AT930" s="155" t="s">
        <v>141</v>
      </c>
      <c r="AU930" s="155" t="s">
        <v>85</v>
      </c>
      <c r="AV930" s="13" t="s">
        <v>85</v>
      </c>
      <c r="AW930" s="13" t="s">
        <v>32</v>
      </c>
      <c r="AX930" s="13" t="s">
        <v>76</v>
      </c>
      <c r="AY930" s="155" t="s">
        <v>132</v>
      </c>
    </row>
    <row r="931" spans="2:65" s="12" customFormat="1">
      <c r="B931" s="148"/>
      <c r="D931" s="144" t="s">
        <v>141</v>
      </c>
      <c r="E931" s="149" t="s">
        <v>1</v>
      </c>
      <c r="F931" s="150" t="s">
        <v>1211</v>
      </c>
      <c r="H931" s="149" t="s">
        <v>1</v>
      </c>
      <c r="I931" s="151"/>
      <c r="L931" s="148"/>
      <c r="M931" s="152"/>
      <c r="T931" s="153"/>
      <c r="AT931" s="149" t="s">
        <v>141</v>
      </c>
      <c r="AU931" s="149" t="s">
        <v>85</v>
      </c>
      <c r="AV931" s="12" t="s">
        <v>83</v>
      </c>
      <c r="AW931" s="12" t="s">
        <v>32</v>
      </c>
      <c r="AX931" s="12" t="s">
        <v>76</v>
      </c>
      <c r="AY931" s="149" t="s">
        <v>132</v>
      </c>
    </row>
    <row r="932" spans="2:65" s="13" customFormat="1">
      <c r="B932" s="154"/>
      <c r="D932" s="144" t="s">
        <v>141</v>
      </c>
      <c r="E932" s="155" t="s">
        <v>1</v>
      </c>
      <c r="F932" s="156" t="s">
        <v>1212</v>
      </c>
      <c r="H932" s="157">
        <v>317.45999999999998</v>
      </c>
      <c r="I932" s="158"/>
      <c r="L932" s="154"/>
      <c r="M932" s="159"/>
      <c r="T932" s="160"/>
      <c r="AT932" s="155" t="s">
        <v>141</v>
      </c>
      <c r="AU932" s="155" t="s">
        <v>85</v>
      </c>
      <c r="AV932" s="13" t="s">
        <v>85</v>
      </c>
      <c r="AW932" s="13" t="s">
        <v>32</v>
      </c>
      <c r="AX932" s="13" t="s">
        <v>76</v>
      </c>
      <c r="AY932" s="155" t="s">
        <v>132</v>
      </c>
    </row>
    <row r="933" spans="2:65" s="12" customFormat="1">
      <c r="B933" s="148"/>
      <c r="D933" s="144" t="s">
        <v>141</v>
      </c>
      <c r="E933" s="149" t="s">
        <v>1</v>
      </c>
      <c r="F933" s="150" t="s">
        <v>1213</v>
      </c>
      <c r="H933" s="149" t="s">
        <v>1</v>
      </c>
      <c r="I933" s="151"/>
      <c r="L933" s="148"/>
      <c r="M933" s="152"/>
      <c r="T933" s="153"/>
      <c r="AT933" s="149" t="s">
        <v>141</v>
      </c>
      <c r="AU933" s="149" t="s">
        <v>85</v>
      </c>
      <c r="AV933" s="12" t="s">
        <v>83</v>
      </c>
      <c r="AW933" s="12" t="s">
        <v>32</v>
      </c>
      <c r="AX933" s="12" t="s">
        <v>76</v>
      </c>
      <c r="AY933" s="149" t="s">
        <v>132</v>
      </c>
    </row>
    <row r="934" spans="2:65" s="13" customFormat="1" ht="20.399999999999999">
      <c r="B934" s="154"/>
      <c r="D934" s="144" t="s">
        <v>141</v>
      </c>
      <c r="E934" s="155" t="s">
        <v>1</v>
      </c>
      <c r="F934" s="156" t="s">
        <v>1214</v>
      </c>
      <c r="H934" s="157">
        <v>201.33</v>
      </c>
      <c r="I934" s="158"/>
      <c r="L934" s="154"/>
      <c r="M934" s="159"/>
      <c r="T934" s="160"/>
      <c r="AT934" s="155" t="s">
        <v>141</v>
      </c>
      <c r="AU934" s="155" t="s">
        <v>85</v>
      </c>
      <c r="AV934" s="13" t="s">
        <v>85</v>
      </c>
      <c r="AW934" s="13" t="s">
        <v>32</v>
      </c>
      <c r="AX934" s="13" t="s">
        <v>76</v>
      </c>
      <c r="AY934" s="155" t="s">
        <v>132</v>
      </c>
    </row>
    <row r="935" spans="2:65" s="12" customFormat="1">
      <c r="B935" s="148"/>
      <c r="D935" s="144" t="s">
        <v>141</v>
      </c>
      <c r="E935" s="149" t="s">
        <v>1</v>
      </c>
      <c r="F935" s="150" t="s">
        <v>1215</v>
      </c>
      <c r="H935" s="149" t="s">
        <v>1</v>
      </c>
      <c r="I935" s="151"/>
      <c r="L935" s="148"/>
      <c r="M935" s="152"/>
      <c r="T935" s="153"/>
      <c r="AT935" s="149" t="s">
        <v>141</v>
      </c>
      <c r="AU935" s="149" t="s">
        <v>85</v>
      </c>
      <c r="AV935" s="12" t="s">
        <v>83</v>
      </c>
      <c r="AW935" s="12" t="s">
        <v>32</v>
      </c>
      <c r="AX935" s="12" t="s">
        <v>76</v>
      </c>
      <c r="AY935" s="149" t="s">
        <v>132</v>
      </c>
    </row>
    <row r="936" spans="2:65" s="13" customFormat="1">
      <c r="B936" s="154"/>
      <c r="D936" s="144" t="s">
        <v>141</v>
      </c>
      <c r="E936" s="155" t="s">
        <v>1</v>
      </c>
      <c r="F936" s="156" t="s">
        <v>1216</v>
      </c>
      <c r="H936" s="157">
        <v>12.33</v>
      </c>
      <c r="I936" s="158"/>
      <c r="L936" s="154"/>
      <c r="M936" s="159"/>
      <c r="T936" s="160"/>
      <c r="AT936" s="155" t="s">
        <v>141</v>
      </c>
      <c r="AU936" s="155" t="s">
        <v>85</v>
      </c>
      <c r="AV936" s="13" t="s">
        <v>85</v>
      </c>
      <c r="AW936" s="13" t="s">
        <v>32</v>
      </c>
      <c r="AX936" s="13" t="s">
        <v>76</v>
      </c>
      <c r="AY936" s="155" t="s">
        <v>132</v>
      </c>
    </row>
    <row r="937" spans="2:65" s="14" customFormat="1">
      <c r="B937" s="161"/>
      <c r="D937" s="144" t="s">
        <v>141</v>
      </c>
      <c r="E937" s="162" t="s">
        <v>1</v>
      </c>
      <c r="F937" s="163" t="s">
        <v>144</v>
      </c>
      <c r="H937" s="164">
        <v>629.07000000000005</v>
      </c>
      <c r="I937" s="165"/>
      <c r="L937" s="161"/>
      <c r="M937" s="166"/>
      <c r="T937" s="167"/>
      <c r="AT937" s="162" t="s">
        <v>141</v>
      </c>
      <c r="AU937" s="162" t="s">
        <v>85</v>
      </c>
      <c r="AV937" s="14" t="s">
        <v>131</v>
      </c>
      <c r="AW937" s="14" t="s">
        <v>32</v>
      </c>
      <c r="AX937" s="14" t="s">
        <v>83</v>
      </c>
      <c r="AY937" s="162" t="s">
        <v>132</v>
      </c>
    </row>
    <row r="938" spans="2:65" s="1" customFormat="1" ht="24.15" customHeight="1">
      <c r="B938" s="31"/>
      <c r="C938" s="168" t="s">
        <v>1489</v>
      </c>
      <c r="D938" s="168" t="s">
        <v>236</v>
      </c>
      <c r="E938" s="169" t="s">
        <v>1490</v>
      </c>
      <c r="F938" s="170" t="s">
        <v>1491</v>
      </c>
      <c r="G938" s="171" t="s">
        <v>191</v>
      </c>
      <c r="H938" s="172">
        <v>660.524</v>
      </c>
      <c r="I938" s="173"/>
      <c r="J938" s="174">
        <f>ROUND(I938*H938,2)</f>
        <v>0</v>
      </c>
      <c r="K938" s="170" t="s">
        <v>151</v>
      </c>
      <c r="L938" s="175"/>
      <c r="M938" s="176" t="s">
        <v>1</v>
      </c>
      <c r="N938" s="177" t="s">
        <v>41</v>
      </c>
      <c r="P938" s="140">
        <f>O938*H938</f>
        <v>0</v>
      </c>
      <c r="Q938" s="140">
        <v>5.1999999999999995E-4</v>
      </c>
      <c r="R938" s="140">
        <f>Q938*H938</f>
        <v>0.34347247999999997</v>
      </c>
      <c r="S938" s="140">
        <v>0</v>
      </c>
      <c r="T938" s="141">
        <f>S938*H938</f>
        <v>0</v>
      </c>
      <c r="AR938" s="142" t="s">
        <v>338</v>
      </c>
      <c r="AT938" s="142" t="s">
        <v>236</v>
      </c>
      <c r="AU938" s="142" t="s">
        <v>85</v>
      </c>
      <c r="AY938" s="16" t="s">
        <v>132</v>
      </c>
      <c r="BE938" s="143">
        <f>IF(N938="základní",J938,0)</f>
        <v>0</v>
      </c>
      <c r="BF938" s="143">
        <f>IF(N938="snížená",J938,0)</f>
        <v>0</v>
      </c>
      <c r="BG938" s="143">
        <f>IF(N938="zákl. přenesená",J938,0)</f>
        <v>0</v>
      </c>
      <c r="BH938" s="143">
        <f>IF(N938="sníž. přenesená",J938,0)</f>
        <v>0</v>
      </c>
      <c r="BI938" s="143">
        <f>IF(N938="nulová",J938,0)</f>
        <v>0</v>
      </c>
      <c r="BJ938" s="16" t="s">
        <v>83</v>
      </c>
      <c r="BK938" s="143">
        <f>ROUND(I938*H938,2)</f>
        <v>0</v>
      </c>
      <c r="BL938" s="16" t="s">
        <v>241</v>
      </c>
      <c r="BM938" s="142" t="s">
        <v>1492</v>
      </c>
    </row>
    <row r="939" spans="2:65" s="1" customFormat="1" ht="19.2">
      <c r="B939" s="31"/>
      <c r="D939" s="144" t="s">
        <v>140</v>
      </c>
      <c r="F939" s="145" t="s">
        <v>1491</v>
      </c>
      <c r="I939" s="146"/>
      <c r="L939" s="31"/>
      <c r="M939" s="147"/>
      <c r="T939" s="55"/>
      <c r="AT939" s="16" t="s">
        <v>140</v>
      </c>
      <c r="AU939" s="16" t="s">
        <v>85</v>
      </c>
    </row>
    <row r="940" spans="2:65" s="13" customFormat="1">
      <c r="B940" s="154"/>
      <c r="D940" s="144" t="s">
        <v>141</v>
      </c>
      <c r="F940" s="156" t="s">
        <v>1493</v>
      </c>
      <c r="H940" s="157">
        <v>660.524</v>
      </c>
      <c r="I940" s="158"/>
      <c r="L940" s="154"/>
      <c r="M940" s="159"/>
      <c r="T940" s="160"/>
      <c r="AT940" s="155" t="s">
        <v>141</v>
      </c>
      <c r="AU940" s="155" t="s">
        <v>85</v>
      </c>
      <c r="AV940" s="13" t="s">
        <v>85</v>
      </c>
      <c r="AW940" s="13" t="s">
        <v>4</v>
      </c>
      <c r="AX940" s="13" t="s">
        <v>83</v>
      </c>
      <c r="AY940" s="155" t="s">
        <v>132</v>
      </c>
    </row>
    <row r="941" spans="2:65" s="1" customFormat="1" ht="24.15" customHeight="1">
      <c r="B941" s="31"/>
      <c r="C941" s="131" t="s">
        <v>1494</v>
      </c>
      <c r="D941" s="131" t="s">
        <v>135</v>
      </c>
      <c r="E941" s="132" t="s">
        <v>1485</v>
      </c>
      <c r="F941" s="133" t="s">
        <v>1486</v>
      </c>
      <c r="G941" s="134" t="s">
        <v>191</v>
      </c>
      <c r="H941" s="135">
        <v>97.95</v>
      </c>
      <c r="I941" s="136"/>
      <c r="J941" s="137">
        <f>ROUND(I941*H941,2)</f>
        <v>0</v>
      </c>
      <c r="K941" s="133" t="s">
        <v>151</v>
      </c>
      <c r="L941" s="31"/>
      <c r="M941" s="138" t="s">
        <v>1</v>
      </c>
      <c r="N941" s="139" t="s">
        <v>41</v>
      </c>
      <c r="P941" s="140">
        <f>O941*H941</f>
        <v>0</v>
      </c>
      <c r="Q941" s="140">
        <v>0</v>
      </c>
      <c r="R941" s="140">
        <f>Q941*H941</f>
        <v>0</v>
      </c>
      <c r="S941" s="140">
        <v>0</v>
      </c>
      <c r="T941" s="141">
        <f>S941*H941</f>
        <v>0</v>
      </c>
      <c r="AR941" s="142" t="s">
        <v>241</v>
      </c>
      <c r="AT941" s="142" t="s">
        <v>135</v>
      </c>
      <c r="AU941" s="142" t="s">
        <v>85</v>
      </c>
      <c r="AY941" s="16" t="s">
        <v>132</v>
      </c>
      <c r="BE941" s="143">
        <f>IF(N941="základní",J941,0)</f>
        <v>0</v>
      </c>
      <c r="BF941" s="143">
        <f>IF(N941="snížená",J941,0)</f>
        <v>0</v>
      </c>
      <c r="BG941" s="143">
        <f>IF(N941="zákl. přenesená",J941,0)</f>
        <v>0</v>
      </c>
      <c r="BH941" s="143">
        <f>IF(N941="sníž. přenesená",J941,0)</f>
        <v>0</v>
      </c>
      <c r="BI941" s="143">
        <f>IF(N941="nulová",J941,0)</f>
        <v>0</v>
      </c>
      <c r="BJ941" s="16" t="s">
        <v>83</v>
      </c>
      <c r="BK941" s="143">
        <f>ROUND(I941*H941,2)</f>
        <v>0</v>
      </c>
      <c r="BL941" s="16" t="s">
        <v>241</v>
      </c>
      <c r="BM941" s="142" t="s">
        <v>1495</v>
      </c>
    </row>
    <row r="942" spans="2:65" s="1" customFormat="1" ht="28.8">
      <c r="B942" s="31"/>
      <c r="D942" s="144" t="s">
        <v>140</v>
      </c>
      <c r="F942" s="145" t="s">
        <v>1488</v>
      </c>
      <c r="I942" s="146"/>
      <c r="L942" s="31"/>
      <c r="M942" s="147"/>
      <c r="T942" s="55"/>
      <c r="AT942" s="16" t="s">
        <v>140</v>
      </c>
      <c r="AU942" s="16" t="s">
        <v>85</v>
      </c>
    </row>
    <row r="943" spans="2:65" s="12" customFormat="1">
      <c r="B943" s="148"/>
      <c r="D943" s="144" t="s">
        <v>141</v>
      </c>
      <c r="E943" s="149" t="s">
        <v>1</v>
      </c>
      <c r="F943" s="150" t="s">
        <v>1209</v>
      </c>
      <c r="H943" s="149" t="s">
        <v>1</v>
      </c>
      <c r="I943" s="151"/>
      <c r="L943" s="148"/>
      <c r="M943" s="152"/>
      <c r="T943" s="153"/>
      <c r="AT943" s="149" t="s">
        <v>141</v>
      </c>
      <c r="AU943" s="149" t="s">
        <v>85</v>
      </c>
      <c r="AV943" s="12" t="s">
        <v>83</v>
      </c>
      <c r="AW943" s="12" t="s">
        <v>32</v>
      </c>
      <c r="AX943" s="12" t="s">
        <v>76</v>
      </c>
      <c r="AY943" s="149" t="s">
        <v>132</v>
      </c>
    </row>
    <row r="944" spans="2:65" s="13" customFormat="1">
      <c r="B944" s="154"/>
      <c r="D944" s="144" t="s">
        <v>141</v>
      </c>
      <c r="E944" s="155" t="s">
        <v>1</v>
      </c>
      <c r="F944" s="156" t="s">
        <v>1210</v>
      </c>
      <c r="H944" s="157">
        <v>97.95</v>
      </c>
      <c r="I944" s="158"/>
      <c r="L944" s="154"/>
      <c r="M944" s="159"/>
      <c r="T944" s="160"/>
      <c r="AT944" s="155" t="s">
        <v>141</v>
      </c>
      <c r="AU944" s="155" t="s">
        <v>85</v>
      </c>
      <c r="AV944" s="13" t="s">
        <v>85</v>
      </c>
      <c r="AW944" s="13" t="s">
        <v>32</v>
      </c>
      <c r="AX944" s="13" t="s">
        <v>76</v>
      </c>
      <c r="AY944" s="155" t="s">
        <v>132</v>
      </c>
    </row>
    <row r="945" spans="2:65" s="14" customFormat="1">
      <c r="B945" s="161"/>
      <c r="D945" s="144" t="s">
        <v>141</v>
      </c>
      <c r="E945" s="162" t="s">
        <v>1</v>
      </c>
      <c r="F945" s="163" t="s">
        <v>144</v>
      </c>
      <c r="H945" s="164">
        <v>97.95</v>
      </c>
      <c r="I945" s="165"/>
      <c r="L945" s="161"/>
      <c r="M945" s="166"/>
      <c r="T945" s="167"/>
      <c r="AT945" s="162" t="s">
        <v>141</v>
      </c>
      <c r="AU945" s="162" t="s">
        <v>85</v>
      </c>
      <c r="AV945" s="14" t="s">
        <v>131</v>
      </c>
      <c r="AW945" s="14" t="s">
        <v>32</v>
      </c>
      <c r="AX945" s="14" t="s">
        <v>83</v>
      </c>
      <c r="AY945" s="162" t="s">
        <v>132</v>
      </c>
    </row>
    <row r="946" spans="2:65" s="1" customFormat="1" ht="24.15" customHeight="1">
      <c r="B946" s="31"/>
      <c r="C946" s="168" t="s">
        <v>1496</v>
      </c>
      <c r="D946" s="168" t="s">
        <v>236</v>
      </c>
      <c r="E946" s="169" t="s">
        <v>1497</v>
      </c>
      <c r="F946" s="170" t="s">
        <v>1498</v>
      </c>
      <c r="G946" s="171" t="s">
        <v>191</v>
      </c>
      <c r="H946" s="172">
        <v>102.848</v>
      </c>
      <c r="I946" s="173"/>
      <c r="J946" s="174">
        <f>ROUND(I946*H946,2)</f>
        <v>0</v>
      </c>
      <c r="K946" s="170" t="s">
        <v>151</v>
      </c>
      <c r="L946" s="175"/>
      <c r="M946" s="176" t="s">
        <v>1</v>
      </c>
      <c r="N946" s="177" t="s">
        <v>41</v>
      </c>
      <c r="P946" s="140">
        <f>O946*H946</f>
        <v>0</v>
      </c>
      <c r="Q946" s="140">
        <v>5.4000000000000003E-3</v>
      </c>
      <c r="R946" s="140">
        <f>Q946*H946</f>
        <v>0.55537920000000007</v>
      </c>
      <c r="S946" s="140">
        <v>0</v>
      </c>
      <c r="T946" s="141">
        <f>S946*H946</f>
        <v>0</v>
      </c>
      <c r="AR946" s="142" t="s">
        <v>338</v>
      </c>
      <c r="AT946" s="142" t="s">
        <v>236</v>
      </c>
      <c r="AU946" s="142" t="s">
        <v>85</v>
      </c>
      <c r="AY946" s="16" t="s">
        <v>132</v>
      </c>
      <c r="BE946" s="143">
        <f>IF(N946="základní",J946,0)</f>
        <v>0</v>
      </c>
      <c r="BF946" s="143">
        <f>IF(N946="snížená",J946,0)</f>
        <v>0</v>
      </c>
      <c r="BG946" s="143">
        <f>IF(N946="zákl. přenesená",J946,0)</f>
        <v>0</v>
      </c>
      <c r="BH946" s="143">
        <f>IF(N946="sníž. přenesená",J946,0)</f>
        <v>0</v>
      </c>
      <c r="BI946" s="143">
        <f>IF(N946="nulová",J946,0)</f>
        <v>0</v>
      </c>
      <c r="BJ946" s="16" t="s">
        <v>83</v>
      </c>
      <c r="BK946" s="143">
        <f>ROUND(I946*H946,2)</f>
        <v>0</v>
      </c>
      <c r="BL946" s="16" t="s">
        <v>241</v>
      </c>
      <c r="BM946" s="142" t="s">
        <v>1499</v>
      </c>
    </row>
    <row r="947" spans="2:65" s="1" customFormat="1" ht="19.2">
      <c r="B947" s="31"/>
      <c r="D947" s="144" t="s">
        <v>140</v>
      </c>
      <c r="F947" s="145" t="s">
        <v>1498</v>
      </c>
      <c r="I947" s="146"/>
      <c r="L947" s="31"/>
      <c r="M947" s="147"/>
      <c r="T947" s="55"/>
      <c r="AT947" s="16" t="s">
        <v>140</v>
      </c>
      <c r="AU947" s="16" t="s">
        <v>85</v>
      </c>
    </row>
    <row r="948" spans="2:65" s="13" customFormat="1">
      <c r="B948" s="154"/>
      <c r="D948" s="144" t="s">
        <v>141</v>
      </c>
      <c r="F948" s="156" t="s">
        <v>1500</v>
      </c>
      <c r="H948" s="157">
        <v>102.848</v>
      </c>
      <c r="I948" s="158"/>
      <c r="L948" s="154"/>
      <c r="M948" s="159"/>
      <c r="T948" s="160"/>
      <c r="AT948" s="155" t="s">
        <v>141</v>
      </c>
      <c r="AU948" s="155" t="s">
        <v>85</v>
      </c>
      <c r="AV948" s="13" t="s">
        <v>85</v>
      </c>
      <c r="AW948" s="13" t="s">
        <v>4</v>
      </c>
      <c r="AX948" s="13" t="s">
        <v>83</v>
      </c>
      <c r="AY948" s="155" t="s">
        <v>132</v>
      </c>
    </row>
    <row r="949" spans="2:65" s="1" customFormat="1" ht="24.15" customHeight="1">
      <c r="B949" s="31"/>
      <c r="C949" s="131" t="s">
        <v>1501</v>
      </c>
      <c r="D949" s="131" t="s">
        <v>135</v>
      </c>
      <c r="E949" s="132" t="s">
        <v>1502</v>
      </c>
      <c r="F949" s="133" t="s">
        <v>1503</v>
      </c>
      <c r="G949" s="134" t="s">
        <v>191</v>
      </c>
      <c r="H949" s="135">
        <v>467.00900000000001</v>
      </c>
      <c r="I949" s="136"/>
      <c r="J949" s="137">
        <f>ROUND(I949*H949,2)</f>
        <v>0</v>
      </c>
      <c r="K949" s="133" t="s">
        <v>151</v>
      </c>
      <c r="L949" s="31"/>
      <c r="M949" s="138" t="s">
        <v>1</v>
      </c>
      <c r="N949" s="139" t="s">
        <v>41</v>
      </c>
      <c r="P949" s="140">
        <f>O949*H949</f>
        <v>0</v>
      </c>
      <c r="Q949" s="140">
        <v>0</v>
      </c>
      <c r="R949" s="140">
        <f>Q949*H949</f>
        <v>0</v>
      </c>
      <c r="S949" s="140">
        <v>1.8E-3</v>
      </c>
      <c r="T949" s="141">
        <f>S949*H949</f>
        <v>0.84061620000000004</v>
      </c>
      <c r="AR949" s="142" t="s">
        <v>241</v>
      </c>
      <c r="AT949" s="142" t="s">
        <v>135</v>
      </c>
      <c r="AU949" s="142" t="s">
        <v>85</v>
      </c>
      <c r="AY949" s="16" t="s">
        <v>132</v>
      </c>
      <c r="BE949" s="143">
        <f>IF(N949="základní",J949,0)</f>
        <v>0</v>
      </c>
      <c r="BF949" s="143">
        <f>IF(N949="snížená",J949,0)</f>
        <v>0</v>
      </c>
      <c r="BG949" s="143">
        <f>IF(N949="zákl. přenesená",J949,0)</f>
        <v>0</v>
      </c>
      <c r="BH949" s="143">
        <f>IF(N949="sníž. přenesená",J949,0)</f>
        <v>0</v>
      </c>
      <c r="BI949" s="143">
        <f>IF(N949="nulová",J949,0)</f>
        <v>0</v>
      </c>
      <c r="BJ949" s="16" t="s">
        <v>83</v>
      </c>
      <c r="BK949" s="143">
        <f>ROUND(I949*H949,2)</f>
        <v>0</v>
      </c>
      <c r="BL949" s="16" t="s">
        <v>241</v>
      </c>
      <c r="BM949" s="142" t="s">
        <v>1504</v>
      </c>
    </row>
    <row r="950" spans="2:65" s="1" customFormat="1" ht="28.8">
      <c r="B950" s="31"/>
      <c r="D950" s="144" t="s">
        <v>140</v>
      </c>
      <c r="F950" s="145" t="s">
        <v>1505</v>
      </c>
      <c r="I950" s="146"/>
      <c r="L950" s="31"/>
      <c r="M950" s="147"/>
      <c r="T950" s="55"/>
      <c r="AT950" s="16" t="s">
        <v>140</v>
      </c>
      <c r="AU950" s="16" t="s">
        <v>85</v>
      </c>
    </row>
    <row r="951" spans="2:65" s="12" customFormat="1">
      <c r="B951" s="148"/>
      <c r="D951" s="144" t="s">
        <v>141</v>
      </c>
      <c r="E951" s="149" t="s">
        <v>1</v>
      </c>
      <c r="F951" s="150" t="s">
        <v>1341</v>
      </c>
      <c r="H951" s="149" t="s">
        <v>1</v>
      </c>
      <c r="I951" s="151"/>
      <c r="L951" s="148"/>
      <c r="M951" s="152"/>
      <c r="T951" s="153"/>
      <c r="AT951" s="149" t="s">
        <v>141</v>
      </c>
      <c r="AU951" s="149" t="s">
        <v>85</v>
      </c>
      <c r="AV951" s="12" t="s">
        <v>83</v>
      </c>
      <c r="AW951" s="12" t="s">
        <v>32</v>
      </c>
      <c r="AX951" s="12" t="s">
        <v>76</v>
      </c>
      <c r="AY951" s="149" t="s">
        <v>132</v>
      </c>
    </row>
    <row r="952" spans="2:65" s="12" customFormat="1">
      <c r="B952" s="148"/>
      <c r="D952" s="144" t="s">
        <v>141</v>
      </c>
      <c r="E952" s="149" t="s">
        <v>1</v>
      </c>
      <c r="F952" s="150" t="s">
        <v>1506</v>
      </c>
      <c r="H952" s="149" t="s">
        <v>1</v>
      </c>
      <c r="I952" s="151"/>
      <c r="L952" s="148"/>
      <c r="M952" s="152"/>
      <c r="T952" s="153"/>
      <c r="AT952" s="149" t="s">
        <v>141</v>
      </c>
      <c r="AU952" s="149" t="s">
        <v>85</v>
      </c>
      <c r="AV952" s="12" t="s">
        <v>83</v>
      </c>
      <c r="AW952" s="12" t="s">
        <v>32</v>
      </c>
      <c r="AX952" s="12" t="s">
        <v>76</v>
      </c>
      <c r="AY952" s="149" t="s">
        <v>132</v>
      </c>
    </row>
    <row r="953" spans="2:65" s="13" customFormat="1">
      <c r="B953" s="154"/>
      <c r="D953" s="144" t="s">
        <v>141</v>
      </c>
      <c r="E953" s="155" t="s">
        <v>1</v>
      </c>
      <c r="F953" s="156" t="s">
        <v>1436</v>
      </c>
      <c r="H953" s="157">
        <v>467.00900000000001</v>
      </c>
      <c r="I953" s="158"/>
      <c r="L953" s="154"/>
      <c r="M953" s="159"/>
      <c r="T953" s="160"/>
      <c r="AT953" s="155" t="s">
        <v>141</v>
      </c>
      <c r="AU953" s="155" t="s">
        <v>85</v>
      </c>
      <c r="AV953" s="13" t="s">
        <v>85</v>
      </c>
      <c r="AW953" s="13" t="s">
        <v>32</v>
      </c>
      <c r="AX953" s="13" t="s">
        <v>76</v>
      </c>
      <c r="AY953" s="155" t="s">
        <v>132</v>
      </c>
    </row>
    <row r="954" spans="2:65" s="14" customFormat="1">
      <c r="B954" s="161"/>
      <c r="D954" s="144" t="s">
        <v>141</v>
      </c>
      <c r="E954" s="162" t="s">
        <v>1</v>
      </c>
      <c r="F954" s="163" t="s">
        <v>144</v>
      </c>
      <c r="H954" s="164">
        <v>467.00900000000001</v>
      </c>
      <c r="I954" s="165"/>
      <c r="L954" s="161"/>
      <c r="M954" s="166"/>
      <c r="T954" s="167"/>
      <c r="AT954" s="162" t="s">
        <v>141</v>
      </c>
      <c r="AU954" s="162" t="s">
        <v>85</v>
      </c>
      <c r="AV954" s="14" t="s">
        <v>131</v>
      </c>
      <c r="AW954" s="14" t="s">
        <v>32</v>
      </c>
      <c r="AX954" s="14" t="s">
        <v>83</v>
      </c>
      <c r="AY954" s="162" t="s">
        <v>132</v>
      </c>
    </row>
    <row r="955" spans="2:65" s="1" customFormat="1" ht="33" customHeight="1">
      <c r="B955" s="31"/>
      <c r="C955" s="131" t="s">
        <v>1507</v>
      </c>
      <c r="D955" s="131" t="s">
        <v>135</v>
      </c>
      <c r="E955" s="132" t="s">
        <v>1508</v>
      </c>
      <c r="F955" s="133" t="s">
        <v>1509</v>
      </c>
      <c r="G955" s="134" t="s">
        <v>191</v>
      </c>
      <c r="H955" s="135">
        <v>146.47200000000001</v>
      </c>
      <c r="I955" s="136"/>
      <c r="J955" s="137">
        <f>ROUND(I955*H955,2)</f>
        <v>0</v>
      </c>
      <c r="K955" s="133" t="s">
        <v>151</v>
      </c>
      <c r="L955" s="31"/>
      <c r="M955" s="138" t="s">
        <v>1</v>
      </c>
      <c r="N955" s="139" t="s">
        <v>41</v>
      </c>
      <c r="P955" s="140">
        <f>O955*H955</f>
        <v>0</v>
      </c>
      <c r="Q955" s="140">
        <v>1.16E-3</v>
      </c>
      <c r="R955" s="140">
        <f>Q955*H955</f>
        <v>0.16990752000000001</v>
      </c>
      <c r="S955" s="140">
        <v>0</v>
      </c>
      <c r="T955" s="141">
        <f>S955*H955</f>
        <v>0</v>
      </c>
      <c r="AR955" s="142" t="s">
        <v>241</v>
      </c>
      <c r="AT955" s="142" t="s">
        <v>135</v>
      </c>
      <c r="AU955" s="142" t="s">
        <v>85</v>
      </c>
      <c r="AY955" s="16" t="s">
        <v>132</v>
      </c>
      <c r="BE955" s="143">
        <f>IF(N955="základní",J955,0)</f>
        <v>0</v>
      </c>
      <c r="BF955" s="143">
        <f>IF(N955="snížená",J955,0)</f>
        <v>0</v>
      </c>
      <c r="BG955" s="143">
        <f>IF(N955="zákl. přenesená",J955,0)</f>
        <v>0</v>
      </c>
      <c r="BH955" s="143">
        <f>IF(N955="sníž. přenesená",J955,0)</f>
        <v>0</v>
      </c>
      <c r="BI955" s="143">
        <f>IF(N955="nulová",J955,0)</f>
        <v>0</v>
      </c>
      <c r="BJ955" s="16" t="s">
        <v>83</v>
      </c>
      <c r="BK955" s="143">
        <f>ROUND(I955*H955,2)</f>
        <v>0</v>
      </c>
      <c r="BL955" s="16" t="s">
        <v>241</v>
      </c>
      <c r="BM955" s="142" t="s">
        <v>1510</v>
      </c>
    </row>
    <row r="956" spans="2:65" s="1" customFormat="1" ht="28.8">
      <c r="B956" s="31"/>
      <c r="D956" s="144" t="s">
        <v>140</v>
      </c>
      <c r="F956" s="145" t="s">
        <v>1511</v>
      </c>
      <c r="I956" s="146"/>
      <c r="L956" s="31"/>
      <c r="M956" s="147"/>
      <c r="T956" s="55"/>
      <c r="AT956" s="16" t="s">
        <v>140</v>
      </c>
      <c r="AU956" s="16" t="s">
        <v>85</v>
      </c>
    </row>
    <row r="957" spans="2:65" s="12" customFormat="1">
      <c r="B957" s="148"/>
      <c r="D957" s="144" t="s">
        <v>141</v>
      </c>
      <c r="E957" s="149" t="s">
        <v>1</v>
      </c>
      <c r="F957" s="150" t="s">
        <v>329</v>
      </c>
      <c r="H957" s="149" t="s">
        <v>1</v>
      </c>
      <c r="I957" s="151"/>
      <c r="L957" s="148"/>
      <c r="M957" s="152"/>
      <c r="T957" s="153"/>
      <c r="AT957" s="149" t="s">
        <v>141</v>
      </c>
      <c r="AU957" s="149" t="s">
        <v>85</v>
      </c>
      <c r="AV957" s="12" t="s">
        <v>83</v>
      </c>
      <c r="AW957" s="12" t="s">
        <v>32</v>
      </c>
      <c r="AX957" s="12" t="s">
        <v>76</v>
      </c>
      <c r="AY957" s="149" t="s">
        <v>132</v>
      </c>
    </row>
    <row r="958" spans="2:65" s="13" customFormat="1">
      <c r="B958" s="154"/>
      <c r="D958" s="144" t="s">
        <v>141</v>
      </c>
      <c r="E958" s="155" t="s">
        <v>1</v>
      </c>
      <c r="F958" s="156" t="s">
        <v>1424</v>
      </c>
      <c r="H958" s="157">
        <v>146.47200000000001</v>
      </c>
      <c r="I958" s="158"/>
      <c r="L958" s="154"/>
      <c r="M958" s="159"/>
      <c r="T958" s="160"/>
      <c r="AT958" s="155" t="s">
        <v>141</v>
      </c>
      <c r="AU958" s="155" t="s">
        <v>85</v>
      </c>
      <c r="AV958" s="13" t="s">
        <v>85</v>
      </c>
      <c r="AW958" s="13" t="s">
        <v>32</v>
      </c>
      <c r="AX958" s="13" t="s">
        <v>76</v>
      </c>
      <c r="AY958" s="155" t="s">
        <v>132</v>
      </c>
    </row>
    <row r="959" spans="2:65" s="14" customFormat="1">
      <c r="B959" s="161"/>
      <c r="D959" s="144" t="s">
        <v>141</v>
      </c>
      <c r="E959" s="162" t="s">
        <v>1</v>
      </c>
      <c r="F959" s="163" t="s">
        <v>144</v>
      </c>
      <c r="H959" s="164">
        <v>146.47200000000001</v>
      </c>
      <c r="I959" s="165"/>
      <c r="L959" s="161"/>
      <c r="M959" s="166"/>
      <c r="T959" s="167"/>
      <c r="AT959" s="162" t="s">
        <v>141</v>
      </c>
      <c r="AU959" s="162" t="s">
        <v>85</v>
      </c>
      <c r="AV959" s="14" t="s">
        <v>131</v>
      </c>
      <c r="AW959" s="14" t="s">
        <v>32</v>
      </c>
      <c r="AX959" s="14" t="s">
        <v>83</v>
      </c>
      <c r="AY959" s="162" t="s">
        <v>132</v>
      </c>
    </row>
    <row r="960" spans="2:65" s="1" customFormat="1" ht="24.15" customHeight="1">
      <c r="B960" s="31"/>
      <c r="C960" s="168" t="s">
        <v>1512</v>
      </c>
      <c r="D960" s="168" t="s">
        <v>236</v>
      </c>
      <c r="E960" s="169" t="s">
        <v>1513</v>
      </c>
      <c r="F960" s="170" t="s">
        <v>1514</v>
      </c>
      <c r="G960" s="171" t="s">
        <v>191</v>
      </c>
      <c r="H960" s="172">
        <v>153.79599999999999</v>
      </c>
      <c r="I960" s="173"/>
      <c r="J960" s="174">
        <f>ROUND(I960*H960,2)</f>
        <v>0</v>
      </c>
      <c r="K960" s="170" t="s">
        <v>151</v>
      </c>
      <c r="L960" s="175"/>
      <c r="M960" s="176" t="s">
        <v>1</v>
      </c>
      <c r="N960" s="177" t="s">
        <v>41</v>
      </c>
      <c r="P960" s="140">
        <f>O960*H960</f>
        <v>0</v>
      </c>
      <c r="Q960" s="140">
        <v>2.3999999999999998E-3</v>
      </c>
      <c r="R960" s="140">
        <f>Q960*H960</f>
        <v>0.36911039999999995</v>
      </c>
      <c r="S960" s="140">
        <v>0</v>
      </c>
      <c r="T960" s="141">
        <f>S960*H960</f>
        <v>0</v>
      </c>
      <c r="AR960" s="142" t="s">
        <v>338</v>
      </c>
      <c r="AT960" s="142" t="s">
        <v>236</v>
      </c>
      <c r="AU960" s="142" t="s">
        <v>85</v>
      </c>
      <c r="AY960" s="16" t="s">
        <v>132</v>
      </c>
      <c r="BE960" s="143">
        <f>IF(N960="základní",J960,0)</f>
        <v>0</v>
      </c>
      <c r="BF960" s="143">
        <f>IF(N960="snížená",J960,0)</f>
        <v>0</v>
      </c>
      <c r="BG960" s="143">
        <f>IF(N960="zákl. přenesená",J960,0)</f>
        <v>0</v>
      </c>
      <c r="BH960" s="143">
        <f>IF(N960="sníž. přenesená",J960,0)</f>
        <v>0</v>
      </c>
      <c r="BI960" s="143">
        <f>IF(N960="nulová",J960,0)</f>
        <v>0</v>
      </c>
      <c r="BJ960" s="16" t="s">
        <v>83</v>
      </c>
      <c r="BK960" s="143">
        <f>ROUND(I960*H960,2)</f>
        <v>0</v>
      </c>
      <c r="BL960" s="16" t="s">
        <v>241</v>
      </c>
      <c r="BM960" s="142" t="s">
        <v>1515</v>
      </c>
    </row>
    <row r="961" spans="2:65" s="1" customFormat="1" ht="19.2">
      <c r="B961" s="31"/>
      <c r="D961" s="144" t="s">
        <v>140</v>
      </c>
      <c r="F961" s="145" t="s">
        <v>1514</v>
      </c>
      <c r="I961" s="146"/>
      <c r="L961" s="31"/>
      <c r="M961" s="147"/>
      <c r="T961" s="55"/>
      <c r="AT961" s="16" t="s">
        <v>140</v>
      </c>
      <c r="AU961" s="16" t="s">
        <v>85</v>
      </c>
    </row>
    <row r="962" spans="2:65" s="13" customFormat="1">
      <c r="B962" s="154"/>
      <c r="D962" s="144" t="s">
        <v>141</v>
      </c>
      <c r="F962" s="156" t="s">
        <v>1516</v>
      </c>
      <c r="H962" s="157">
        <v>153.79599999999999</v>
      </c>
      <c r="I962" s="158"/>
      <c r="L962" s="154"/>
      <c r="M962" s="159"/>
      <c r="T962" s="160"/>
      <c r="AT962" s="155" t="s">
        <v>141</v>
      </c>
      <c r="AU962" s="155" t="s">
        <v>85</v>
      </c>
      <c r="AV962" s="13" t="s">
        <v>85</v>
      </c>
      <c r="AW962" s="13" t="s">
        <v>4</v>
      </c>
      <c r="AX962" s="13" t="s">
        <v>83</v>
      </c>
      <c r="AY962" s="155" t="s">
        <v>132</v>
      </c>
    </row>
    <row r="963" spans="2:65" s="1" customFormat="1" ht="24.15" customHeight="1">
      <c r="B963" s="31"/>
      <c r="C963" s="131" t="s">
        <v>1517</v>
      </c>
      <c r="D963" s="131" t="s">
        <v>135</v>
      </c>
      <c r="E963" s="132" t="s">
        <v>468</v>
      </c>
      <c r="F963" s="133" t="s">
        <v>469</v>
      </c>
      <c r="G963" s="134" t="s">
        <v>191</v>
      </c>
      <c r="H963" s="135">
        <v>692.55100000000004</v>
      </c>
      <c r="I963" s="136"/>
      <c r="J963" s="137">
        <f>ROUND(I963*H963,2)</f>
        <v>0</v>
      </c>
      <c r="K963" s="133" t="s">
        <v>151</v>
      </c>
      <c r="L963" s="31"/>
      <c r="M963" s="138" t="s">
        <v>1</v>
      </c>
      <c r="N963" s="139" t="s">
        <v>41</v>
      </c>
      <c r="P963" s="140">
        <f>O963*H963</f>
        <v>0</v>
      </c>
      <c r="Q963" s="140">
        <v>1.16E-3</v>
      </c>
      <c r="R963" s="140">
        <f>Q963*H963</f>
        <v>0.80335916000000007</v>
      </c>
      <c r="S963" s="140">
        <v>0</v>
      </c>
      <c r="T963" s="141">
        <f>S963*H963</f>
        <v>0</v>
      </c>
      <c r="AR963" s="142" t="s">
        <v>241</v>
      </c>
      <c r="AT963" s="142" t="s">
        <v>135</v>
      </c>
      <c r="AU963" s="142" t="s">
        <v>85</v>
      </c>
      <c r="AY963" s="16" t="s">
        <v>132</v>
      </c>
      <c r="BE963" s="143">
        <f>IF(N963="základní",J963,0)</f>
        <v>0</v>
      </c>
      <c r="BF963" s="143">
        <f>IF(N963="snížená",J963,0)</f>
        <v>0</v>
      </c>
      <c r="BG963" s="143">
        <f>IF(N963="zákl. přenesená",J963,0)</f>
        <v>0</v>
      </c>
      <c r="BH963" s="143">
        <f>IF(N963="sníž. přenesená",J963,0)</f>
        <v>0</v>
      </c>
      <c r="BI963" s="143">
        <f>IF(N963="nulová",J963,0)</f>
        <v>0</v>
      </c>
      <c r="BJ963" s="16" t="s">
        <v>83</v>
      </c>
      <c r="BK963" s="143">
        <f>ROUND(I963*H963,2)</f>
        <v>0</v>
      </c>
      <c r="BL963" s="16" t="s">
        <v>241</v>
      </c>
      <c r="BM963" s="142" t="s">
        <v>1518</v>
      </c>
    </row>
    <row r="964" spans="2:65" s="1" customFormat="1" ht="19.2">
      <c r="B964" s="31"/>
      <c r="D964" s="144" t="s">
        <v>140</v>
      </c>
      <c r="F964" s="145" t="s">
        <v>471</v>
      </c>
      <c r="I964" s="146"/>
      <c r="L964" s="31"/>
      <c r="M964" s="147"/>
      <c r="T964" s="55"/>
      <c r="AT964" s="16" t="s">
        <v>140</v>
      </c>
      <c r="AU964" s="16" t="s">
        <v>85</v>
      </c>
    </row>
    <row r="965" spans="2:65" s="12" customFormat="1">
      <c r="B965" s="148"/>
      <c r="D965" s="144" t="s">
        <v>141</v>
      </c>
      <c r="E965" s="149" t="s">
        <v>1</v>
      </c>
      <c r="F965" s="150" t="s">
        <v>408</v>
      </c>
      <c r="H965" s="149" t="s">
        <v>1</v>
      </c>
      <c r="I965" s="151"/>
      <c r="L965" s="148"/>
      <c r="M965" s="152"/>
      <c r="T965" s="153"/>
      <c r="AT965" s="149" t="s">
        <v>141</v>
      </c>
      <c r="AU965" s="149" t="s">
        <v>85</v>
      </c>
      <c r="AV965" s="12" t="s">
        <v>83</v>
      </c>
      <c r="AW965" s="12" t="s">
        <v>32</v>
      </c>
      <c r="AX965" s="12" t="s">
        <v>76</v>
      </c>
      <c r="AY965" s="149" t="s">
        <v>132</v>
      </c>
    </row>
    <row r="966" spans="2:65" s="13" customFormat="1">
      <c r="B966" s="154"/>
      <c r="D966" s="144" t="s">
        <v>141</v>
      </c>
      <c r="E966" s="155" t="s">
        <v>1</v>
      </c>
      <c r="F966" s="156" t="s">
        <v>409</v>
      </c>
      <c r="H966" s="157">
        <v>615.44200000000001</v>
      </c>
      <c r="I966" s="158"/>
      <c r="L966" s="154"/>
      <c r="M966" s="159"/>
      <c r="T966" s="160"/>
      <c r="AT966" s="155" t="s">
        <v>141</v>
      </c>
      <c r="AU966" s="155" t="s">
        <v>85</v>
      </c>
      <c r="AV966" s="13" t="s">
        <v>85</v>
      </c>
      <c r="AW966" s="13" t="s">
        <v>32</v>
      </c>
      <c r="AX966" s="13" t="s">
        <v>76</v>
      </c>
      <c r="AY966" s="155" t="s">
        <v>132</v>
      </c>
    </row>
    <row r="967" spans="2:65" s="12" customFormat="1">
      <c r="B967" s="148"/>
      <c r="D967" s="144" t="s">
        <v>141</v>
      </c>
      <c r="E967" s="149" t="s">
        <v>1</v>
      </c>
      <c r="F967" s="150" t="s">
        <v>1422</v>
      </c>
      <c r="H967" s="149" t="s">
        <v>1</v>
      </c>
      <c r="I967" s="151"/>
      <c r="L967" s="148"/>
      <c r="M967" s="152"/>
      <c r="T967" s="153"/>
      <c r="AT967" s="149" t="s">
        <v>141</v>
      </c>
      <c r="AU967" s="149" t="s">
        <v>85</v>
      </c>
      <c r="AV967" s="12" t="s">
        <v>83</v>
      </c>
      <c r="AW967" s="12" t="s">
        <v>32</v>
      </c>
      <c r="AX967" s="12" t="s">
        <v>76</v>
      </c>
      <c r="AY967" s="149" t="s">
        <v>132</v>
      </c>
    </row>
    <row r="968" spans="2:65" s="13" customFormat="1" ht="20.399999999999999">
      <c r="B968" s="154"/>
      <c r="D968" s="144" t="s">
        <v>141</v>
      </c>
      <c r="E968" s="155" t="s">
        <v>1</v>
      </c>
      <c r="F968" s="156" t="s">
        <v>1423</v>
      </c>
      <c r="H968" s="157">
        <v>77.108999999999995</v>
      </c>
      <c r="I968" s="158"/>
      <c r="L968" s="154"/>
      <c r="M968" s="159"/>
      <c r="T968" s="160"/>
      <c r="AT968" s="155" t="s">
        <v>141</v>
      </c>
      <c r="AU968" s="155" t="s">
        <v>85</v>
      </c>
      <c r="AV968" s="13" t="s">
        <v>85</v>
      </c>
      <c r="AW968" s="13" t="s">
        <v>32</v>
      </c>
      <c r="AX968" s="13" t="s">
        <v>76</v>
      </c>
      <c r="AY968" s="155" t="s">
        <v>132</v>
      </c>
    </row>
    <row r="969" spans="2:65" s="14" customFormat="1">
      <c r="B969" s="161"/>
      <c r="D969" s="144" t="s">
        <v>141</v>
      </c>
      <c r="E969" s="162" t="s">
        <v>1</v>
      </c>
      <c r="F969" s="163" t="s">
        <v>144</v>
      </c>
      <c r="H969" s="164">
        <v>692.55100000000004</v>
      </c>
      <c r="I969" s="165"/>
      <c r="L969" s="161"/>
      <c r="M969" s="166"/>
      <c r="T969" s="167"/>
      <c r="AT969" s="162" t="s">
        <v>141</v>
      </c>
      <c r="AU969" s="162" t="s">
        <v>85</v>
      </c>
      <c r="AV969" s="14" t="s">
        <v>131</v>
      </c>
      <c r="AW969" s="14" t="s">
        <v>32</v>
      </c>
      <c r="AX969" s="14" t="s">
        <v>83</v>
      </c>
      <c r="AY969" s="162" t="s">
        <v>132</v>
      </c>
    </row>
    <row r="970" spans="2:65" s="1" customFormat="1" ht="16.5" customHeight="1">
      <c r="B970" s="31"/>
      <c r="C970" s="168" t="s">
        <v>1519</v>
      </c>
      <c r="D970" s="168" t="s">
        <v>236</v>
      </c>
      <c r="E970" s="169" t="s">
        <v>473</v>
      </c>
      <c r="F970" s="170" t="s">
        <v>474</v>
      </c>
      <c r="G970" s="171" t="s">
        <v>150</v>
      </c>
      <c r="H970" s="172">
        <v>177.57499999999999</v>
      </c>
      <c r="I970" s="173"/>
      <c r="J970" s="174">
        <f>ROUND(I970*H970,2)</f>
        <v>0</v>
      </c>
      <c r="K970" s="170" t="s">
        <v>151</v>
      </c>
      <c r="L970" s="175"/>
      <c r="M970" s="176" t="s">
        <v>1</v>
      </c>
      <c r="N970" s="177" t="s">
        <v>41</v>
      </c>
      <c r="P970" s="140">
        <f>O970*H970</f>
        <v>0</v>
      </c>
      <c r="Q970" s="140">
        <v>2.5000000000000001E-2</v>
      </c>
      <c r="R970" s="140">
        <f>Q970*H970</f>
        <v>4.4393750000000001</v>
      </c>
      <c r="S970" s="140">
        <v>0</v>
      </c>
      <c r="T970" s="141">
        <f>S970*H970</f>
        <v>0</v>
      </c>
      <c r="AR970" s="142" t="s">
        <v>338</v>
      </c>
      <c r="AT970" s="142" t="s">
        <v>236</v>
      </c>
      <c r="AU970" s="142" t="s">
        <v>85</v>
      </c>
      <c r="AY970" s="16" t="s">
        <v>132</v>
      </c>
      <c r="BE970" s="143">
        <f>IF(N970="základní",J970,0)</f>
        <v>0</v>
      </c>
      <c r="BF970" s="143">
        <f>IF(N970="snížená",J970,0)</f>
        <v>0</v>
      </c>
      <c r="BG970" s="143">
        <f>IF(N970="zákl. přenesená",J970,0)</f>
        <v>0</v>
      </c>
      <c r="BH970" s="143">
        <f>IF(N970="sníž. přenesená",J970,0)</f>
        <v>0</v>
      </c>
      <c r="BI970" s="143">
        <f>IF(N970="nulová",J970,0)</f>
        <v>0</v>
      </c>
      <c r="BJ970" s="16" t="s">
        <v>83</v>
      </c>
      <c r="BK970" s="143">
        <f>ROUND(I970*H970,2)</f>
        <v>0</v>
      </c>
      <c r="BL970" s="16" t="s">
        <v>241</v>
      </c>
      <c r="BM970" s="142" t="s">
        <v>1520</v>
      </c>
    </row>
    <row r="971" spans="2:65" s="1" customFormat="1">
      <c r="B971" s="31"/>
      <c r="D971" s="144" t="s">
        <v>140</v>
      </c>
      <c r="F971" s="145" t="s">
        <v>474</v>
      </c>
      <c r="I971" s="146"/>
      <c r="L971" s="31"/>
      <c r="M971" s="147"/>
      <c r="T971" s="55"/>
      <c r="AT971" s="16" t="s">
        <v>140</v>
      </c>
      <c r="AU971" s="16" t="s">
        <v>85</v>
      </c>
    </row>
    <row r="972" spans="2:65" s="1" customFormat="1" ht="24.15" customHeight="1">
      <c r="B972" s="31"/>
      <c r="C972" s="131" t="s">
        <v>1521</v>
      </c>
      <c r="D972" s="131" t="s">
        <v>135</v>
      </c>
      <c r="E972" s="132" t="s">
        <v>1522</v>
      </c>
      <c r="F972" s="133" t="s">
        <v>1523</v>
      </c>
      <c r="G972" s="134" t="s">
        <v>191</v>
      </c>
      <c r="H972" s="135">
        <v>97.95</v>
      </c>
      <c r="I972" s="136"/>
      <c r="J972" s="137">
        <f>ROUND(I972*H972,2)</f>
        <v>0</v>
      </c>
      <c r="K972" s="133" t="s">
        <v>151</v>
      </c>
      <c r="L972" s="31"/>
      <c r="M972" s="138" t="s">
        <v>1</v>
      </c>
      <c r="N972" s="139" t="s">
        <v>41</v>
      </c>
      <c r="P972" s="140">
        <f>O972*H972</f>
        <v>0</v>
      </c>
      <c r="Q972" s="140">
        <v>0</v>
      </c>
      <c r="R972" s="140">
        <f>Q972*H972</f>
        <v>0</v>
      </c>
      <c r="S972" s="140">
        <v>0</v>
      </c>
      <c r="T972" s="141">
        <f>S972*H972</f>
        <v>0</v>
      </c>
      <c r="AR972" s="142" t="s">
        <v>241</v>
      </c>
      <c r="AT972" s="142" t="s">
        <v>135</v>
      </c>
      <c r="AU972" s="142" t="s">
        <v>85</v>
      </c>
      <c r="AY972" s="16" t="s">
        <v>132</v>
      </c>
      <c r="BE972" s="143">
        <f>IF(N972="základní",J972,0)</f>
        <v>0</v>
      </c>
      <c r="BF972" s="143">
        <f>IF(N972="snížená",J972,0)</f>
        <v>0</v>
      </c>
      <c r="BG972" s="143">
        <f>IF(N972="zákl. přenesená",J972,0)</f>
        <v>0</v>
      </c>
      <c r="BH972" s="143">
        <f>IF(N972="sníž. přenesená",J972,0)</f>
        <v>0</v>
      </c>
      <c r="BI972" s="143">
        <f>IF(N972="nulová",J972,0)</f>
        <v>0</v>
      </c>
      <c r="BJ972" s="16" t="s">
        <v>83</v>
      </c>
      <c r="BK972" s="143">
        <f>ROUND(I972*H972,2)</f>
        <v>0</v>
      </c>
      <c r="BL972" s="16" t="s">
        <v>241</v>
      </c>
      <c r="BM972" s="142" t="s">
        <v>1524</v>
      </c>
    </row>
    <row r="973" spans="2:65" s="1" customFormat="1" ht="28.8">
      <c r="B973" s="31"/>
      <c r="D973" s="144" t="s">
        <v>140</v>
      </c>
      <c r="F973" s="145" t="s">
        <v>1525</v>
      </c>
      <c r="I973" s="146"/>
      <c r="L973" s="31"/>
      <c r="M973" s="147"/>
      <c r="T973" s="55"/>
      <c r="AT973" s="16" t="s">
        <v>140</v>
      </c>
      <c r="AU973" s="16" t="s">
        <v>85</v>
      </c>
    </row>
    <row r="974" spans="2:65" s="12" customFormat="1">
      <c r="B974" s="148"/>
      <c r="D974" s="144" t="s">
        <v>141</v>
      </c>
      <c r="E974" s="149" t="s">
        <v>1</v>
      </c>
      <c r="F974" s="150" t="s">
        <v>1209</v>
      </c>
      <c r="H974" s="149" t="s">
        <v>1</v>
      </c>
      <c r="I974" s="151"/>
      <c r="L974" s="148"/>
      <c r="M974" s="152"/>
      <c r="T974" s="153"/>
      <c r="AT974" s="149" t="s">
        <v>141</v>
      </c>
      <c r="AU974" s="149" t="s">
        <v>85</v>
      </c>
      <c r="AV974" s="12" t="s">
        <v>83</v>
      </c>
      <c r="AW974" s="12" t="s">
        <v>32</v>
      </c>
      <c r="AX974" s="12" t="s">
        <v>76</v>
      </c>
      <c r="AY974" s="149" t="s">
        <v>132</v>
      </c>
    </row>
    <row r="975" spans="2:65" s="13" customFormat="1">
      <c r="B975" s="154"/>
      <c r="D975" s="144" t="s">
        <v>141</v>
      </c>
      <c r="E975" s="155" t="s">
        <v>1</v>
      </c>
      <c r="F975" s="156" t="s">
        <v>1210</v>
      </c>
      <c r="H975" s="157">
        <v>97.95</v>
      </c>
      <c r="I975" s="158"/>
      <c r="L975" s="154"/>
      <c r="M975" s="159"/>
      <c r="T975" s="160"/>
      <c r="AT975" s="155" t="s">
        <v>141</v>
      </c>
      <c r="AU975" s="155" t="s">
        <v>85</v>
      </c>
      <c r="AV975" s="13" t="s">
        <v>85</v>
      </c>
      <c r="AW975" s="13" t="s">
        <v>32</v>
      </c>
      <c r="AX975" s="13" t="s">
        <v>76</v>
      </c>
      <c r="AY975" s="155" t="s">
        <v>132</v>
      </c>
    </row>
    <row r="976" spans="2:65" s="14" customFormat="1">
      <c r="B976" s="161"/>
      <c r="D976" s="144" t="s">
        <v>141</v>
      </c>
      <c r="E976" s="162" t="s">
        <v>1</v>
      </c>
      <c r="F976" s="163" t="s">
        <v>144</v>
      </c>
      <c r="H976" s="164">
        <v>97.95</v>
      </c>
      <c r="I976" s="165"/>
      <c r="L976" s="161"/>
      <c r="M976" s="166"/>
      <c r="T976" s="167"/>
      <c r="AT976" s="162" t="s">
        <v>141</v>
      </c>
      <c r="AU976" s="162" t="s">
        <v>85</v>
      </c>
      <c r="AV976" s="14" t="s">
        <v>131</v>
      </c>
      <c r="AW976" s="14" t="s">
        <v>32</v>
      </c>
      <c r="AX976" s="14" t="s">
        <v>83</v>
      </c>
      <c r="AY976" s="162" t="s">
        <v>132</v>
      </c>
    </row>
    <row r="977" spans="2:65" s="1" customFormat="1" ht="16.5" customHeight="1">
      <c r="B977" s="31"/>
      <c r="C977" s="168" t="s">
        <v>1526</v>
      </c>
      <c r="D977" s="168" t="s">
        <v>236</v>
      </c>
      <c r="E977" s="169" t="s">
        <v>1527</v>
      </c>
      <c r="F977" s="170" t="s">
        <v>1528</v>
      </c>
      <c r="G977" s="171" t="s">
        <v>191</v>
      </c>
      <c r="H977" s="172">
        <v>114.161</v>
      </c>
      <c r="I977" s="173"/>
      <c r="J977" s="174">
        <f>ROUND(I977*H977,2)</f>
        <v>0</v>
      </c>
      <c r="K977" s="170" t="s">
        <v>151</v>
      </c>
      <c r="L977" s="175"/>
      <c r="M977" s="176" t="s">
        <v>1</v>
      </c>
      <c r="N977" s="177" t="s">
        <v>41</v>
      </c>
      <c r="P977" s="140">
        <f>O977*H977</f>
        <v>0</v>
      </c>
      <c r="Q977" s="140">
        <v>4.0000000000000002E-4</v>
      </c>
      <c r="R977" s="140">
        <f>Q977*H977</f>
        <v>4.5664400000000001E-2</v>
      </c>
      <c r="S977" s="140">
        <v>0</v>
      </c>
      <c r="T977" s="141">
        <f>S977*H977</f>
        <v>0</v>
      </c>
      <c r="AR977" s="142" t="s">
        <v>338</v>
      </c>
      <c r="AT977" s="142" t="s">
        <v>236</v>
      </c>
      <c r="AU977" s="142" t="s">
        <v>85</v>
      </c>
      <c r="AY977" s="16" t="s">
        <v>132</v>
      </c>
      <c r="BE977" s="143">
        <f>IF(N977="základní",J977,0)</f>
        <v>0</v>
      </c>
      <c r="BF977" s="143">
        <f>IF(N977="snížená",J977,0)</f>
        <v>0</v>
      </c>
      <c r="BG977" s="143">
        <f>IF(N977="zákl. přenesená",J977,0)</f>
        <v>0</v>
      </c>
      <c r="BH977" s="143">
        <f>IF(N977="sníž. přenesená",J977,0)</f>
        <v>0</v>
      </c>
      <c r="BI977" s="143">
        <f>IF(N977="nulová",J977,0)</f>
        <v>0</v>
      </c>
      <c r="BJ977" s="16" t="s">
        <v>83</v>
      </c>
      <c r="BK977" s="143">
        <f>ROUND(I977*H977,2)</f>
        <v>0</v>
      </c>
      <c r="BL977" s="16" t="s">
        <v>241</v>
      </c>
      <c r="BM977" s="142" t="s">
        <v>1529</v>
      </c>
    </row>
    <row r="978" spans="2:65" s="1" customFormat="1">
      <c r="B978" s="31"/>
      <c r="D978" s="144" t="s">
        <v>140</v>
      </c>
      <c r="F978" s="145" t="s">
        <v>1528</v>
      </c>
      <c r="I978" s="146"/>
      <c r="L978" s="31"/>
      <c r="M978" s="147"/>
      <c r="T978" s="55"/>
      <c r="AT978" s="16" t="s">
        <v>140</v>
      </c>
      <c r="AU978" s="16" t="s">
        <v>85</v>
      </c>
    </row>
    <row r="979" spans="2:65" s="13" customFormat="1">
      <c r="B979" s="154"/>
      <c r="D979" s="144" t="s">
        <v>141</v>
      </c>
      <c r="F979" s="156" t="s">
        <v>1406</v>
      </c>
      <c r="H979" s="157">
        <v>114.161</v>
      </c>
      <c r="I979" s="158"/>
      <c r="L979" s="154"/>
      <c r="M979" s="159"/>
      <c r="T979" s="160"/>
      <c r="AT979" s="155" t="s">
        <v>141</v>
      </c>
      <c r="AU979" s="155" t="s">
        <v>85</v>
      </c>
      <c r="AV979" s="13" t="s">
        <v>85</v>
      </c>
      <c r="AW979" s="13" t="s">
        <v>4</v>
      </c>
      <c r="AX979" s="13" t="s">
        <v>83</v>
      </c>
      <c r="AY979" s="155" t="s">
        <v>132</v>
      </c>
    </row>
    <row r="980" spans="2:65" s="1" customFormat="1" ht="24.15" customHeight="1">
      <c r="B980" s="31"/>
      <c r="C980" s="131" t="s">
        <v>1530</v>
      </c>
      <c r="D980" s="131" t="s">
        <v>135</v>
      </c>
      <c r="E980" s="132" t="s">
        <v>477</v>
      </c>
      <c r="F980" s="133" t="s">
        <v>478</v>
      </c>
      <c r="G980" s="134" t="s">
        <v>462</v>
      </c>
      <c r="H980" s="178"/>
      <c r="I980" s="136"/>
      <c r="J980" s="137">
        <f>ROUND(I980*H980,2)</f>
        <v>0</v>
      </c>
      <c r="K980" s="133" t="s">
        <v>151</v>
      </c>
      <c r="L980" s="31"/>
      <c r="M980" s="138" t="s">
        <v>1</v>
      </c>
      <c r="N980" s="139" t="s">
        <v>41</v>
      </c>
      <c r="P980" s="140">
        <f>O980*H980</f>
        <v>0</v>
      </c>
      <c r="Q980" s="140">
        <v>0</v>
      </c>
      <c r="R980" s="140">
        <f>Q980*H980</f>
        <v>0</v>
      </c>
      <c r="S980" s="140">
        <v>0</v>
      </c>
      <c r="T980" s="141">
        <f>S980*H980</f>
        <v>0</v>
      </c>
      <c r="AR980" s="142" t="s">
        <v>241</v>
      </c>
      <c r="AT980" s="142" t="s">
        <v>135</v>
      </c>
      <c r="AU980" s="142" t="s">
        <v>85</v>
      </c>
      <c r="AY980" s="16" t="s">
        <v>132</v>
      </c>
      <c r="BE980" s="143">
        <f>IF(N980="základní",J980,0)</f>
        <v>0</v>
      </c>
      <c r="BF980" s="143">
        <f>IF(N980="snížená",J980,0)</f>
        <v>0</v>
      </c>
      <c r="BG980" s="143">
        <f>IF(N980="zákl. přenesená",J980,0)</f>
        <v>0</v>
      </c>
      <c r="BH980" s="143">
        <f>IF(N980="sníž. přenesená",J980,0)</f>
        <v>0</v>
      </c>
      <c r="BI980" s="143">
        <f>IF(N980="nulová",J980,0)</f>
        <v>0</v>
      </c>
      <c r="BJ980" s="16" t="s">
        <v>83</v>
      </c>
      <c r="BK980" s="143">
        <f>ROUND(I980*H980,2)</f>
        <v>0</v>
      </c>
      <c r="BL980" s="16" t="s">
        <v>241</v>
      </c>
      <c r="BM980" s="142" t="s">
        <v>1531</v>
      </c>
    </row>
    <row r="981" spans="2:65" s="1" customFormat="1" ht="28.8">
      <c r="B981" s="31"/>
      <c r="D981" s="144" t="s">
        <v>140</v>
      </c>
      <c r="F981" s="145" t="s">
        <v>480</v>
      </c>
      <c r="I981" s="146"/>
      <c r="L981" s="31"/>
      <c r="M981" s="147"/>
      <c r="T981" s="55"/>
      <c r="AT981" s="16" t="s">
        <v>140</v>
      </c>
      <c r="AU981" s="16" t="s">
        <v>85</v>
      </c>
    </row>
    <row r="982" spans="2:65" s="11" customFormat="1" ht="22.95" customHeight="1">
      <c r="B982" s="119"/>
      <c r="D982" s="120" t="s">
        <v>75</v>
      </c>
      <c r="E982" s="129" t="s">
        <v>1532</v>
      </c>
      <c r="F982" s="129" t="s">
        <v>1533</v>
      </c>
      <c r="I982" s="122"/>
      <c r="J982" s="130">
        <f>BK982</f>
        <v>0</v>
      </c>
      <c r="L982" s="119"/>
      <c r="M982" s="124"/>
      <c r="P982" s="125">
        <f>SUM(P983:P994)</f>
        <v>0</v>
      </c>
      <c r="R982" s="125">
        <f>SUM(R983:R994)</f>
        <v>3.1079999999999997E-2</v>
      </c>
      <c r="T982" s="126">
        <f>SUM(T983:T994)</f>
        <v>0</v>
      </c>
      <c r="AR982" s="120" t="s">
        <v>85</v>
      </c>
      <c r="AT982" s="127" t="s">
        <v>75</v>
      </c>
      <c r="AU982" s="127" t="s">
        <v>83</v>
      </c>
      <c r="AY982" s="120" t="s">
        <v>132</v>
      </c>
      <c r="BK982" s="128">
        <f>SUM(BK983:BK994)</f>
        <v>0</v>
      </c>
    </row>
    <row r="983" spans="2:65" s="1" customFormat="1" ht="16.5" customHeight="1">
      <c r="B983" s="31"/>
      <c r="C983" s="131" t="s">
        <v>1534</v>
      </c>
      <c r="D983" s="131" t="s">
        <v>135</v>
      </c>
      <c r="E983" s="132" t="s">
        <v>1535</v>
      </c>
      <c r="F983" s="133" t="s">
        <v>1536</v>
      </c>
      <c r="G983" s="134" t="s">
        <v>520</v>
      </c>
      <c r="H983" s="135">
        <v>6</v>
      </c>
      <c r="I983" s="136"/>
      <c r="J983" s="137">
        <f>ROUND(I983*H983,2)</f>
        <v>0</v>
      </c>
      <c r="K983" s="133" t="s">
        <v>151</v>
      </c>
      <c r="L983" s="31"/>
      <c r="M983" s="138" t="s">
        <v>1</v>
      </c>
      <c r="N983" s="139" t="s">
        <v>41</v>
      </c>
      <c r="P983" s="140">
        <f>O983*H983</f>
        <v>0</v>
      </c>
      <c r="Q983" s="140">
        <v>5.1799999999999997E-3</v>
      </c>
      <c r="R983" s="140">
        <f>Q983*H983</f>
        <v>3.1079999999999997E-2</v>
      </c>
      <c r="S983" s="140">
        <v>0</v>
      </c>
      <c r="T983" s="141">
        <f>S983*H983</f>
        <v>0</v>
      </c>
      <c r="AR983" s="142" t="s">
        <v>241</v>
      </c>
      <c r="AT983" s="142" t="s">
        <v>135</v>
      </c>
      <c r="AU983" s="142" t="s">
        <v>85</v>
      </c>
      <c r="AY983" s="16" t="s">
        <v>132</v>
      </c>
      <c r="BE983" s="143">
        <f>IF(N983="základní",J983,0)</f>
        <v>0</v>
      </c>
      <c r="BF983" s="143">
        <f>IF(N983="snížená",J983,0)</f>
        <v>0</v>
      </c>
      <c r="BG983" s="143">
        <f>IF(N983="zákl. přenesená",J983,0)</f>
        <v>0</v>
      </c>
      <c r="BH983" s="143">
        <f>IF(N983="sníž. přenesená",J983,0)</f>
        <v>0</v>
      </c>
      <c r="BI983" s="143">
        <f>IF(N983="nulová",J983,0)</f>
        <v>0</v>
      </c>
      <c r="BJ983" s="16" t="s">
        <v>83</v>
      </c>
      <c r="BK983" s="143">
        <f>ROUND(I983*H983,2)</f>
        <v>0</v>
      </c>
      <c r="BL983" s="16" t="s">
        <v>241</v>
      </c>
      <c r="BM983" s="142" t="s">
        <v>1537</v>
      </c>
    </row>
    <row r="984" spans="2:65" s="1" customFormat="1" ht="19.2">
      <c r="B984" s="31"/>
      <c r="D984" s="144" t="s">
        <v>140</v>
      </c>
      <c r="F984" s="145" t="s">
        <v>1538</v>
      </c>
      <c r="I984" s="146"/>
      <c r="L984" s="31"/>
      <c r="M984" s="147"/>
      <c r="T984" s="55"/>
      <c r="AT984" s="16" t="s">
        <v>140</v>
      </c>
      <c r="AU984" s="16" t="s">
        <v>85</v>
      </c>
    </row>
    <row r="985" spans="2:65" s="12" customFormat="1">
      <c r="B985" s="148"/>
      <c r="D985" s="144" t="s">
        <v>141</v>
      </c>
      <c r="E985" s="149" t="s">
        <v>1</v>
      </c>
      <c r="F985" s="150" t="s">
        <v>1539</v>
      </c>
      <c r="H985" s="149" t="s">
        <v>1</v>
      </c>
      <c r="I985" s="151"/>
      <c r="L985" s="148"/>
      <c r="M985" s="152"/>
      <c r="T985" s="153"/>
      <c r="AT985" s="149" t="s">
        <v>141</v>
      </c>
      <c r="AU985" s="149" t="s">
        <v>85</v>
      </c>
      <c r="AV985" s="12" t="s">
        <v>83</v>
      </c>
      <c r="AW985" s="12" t="s">
        <v>32</v>
      </c>
      <c r="AX985" s="12" t="s">
        <v>76</v>
      </c>
      <c r="AY985" s="149" t="s">
        <v>132</v>
      </c>
    </row>
    <row r="986" spans="2:65" s="13" customFormat="1">
      <c r="B986" s="154"/>
      <c r="D986" s="144" t="s">
        <v>141</v>
      </c>
      <c r="E986" s="155" t="s">
        <v>1</v>
      </c>
      <c r="F986" s="156" t="s">
        <v>175</v>
      </c>
      <c r="H986" s="157">
        <v>6</v>
      </c>
      <c r="I986" s="158"/>
      <c r="L986" s="154"/>
      <c r="M986" s="159"/>
      <c r="T986" s="160"/>
      <c r="AT986" s="155" t="s">
        <v>141</v>
      </c>
      <c r="AU986" s="155" t="s">
        <v>85</v>
      </c>
      <c r="AV986" s="13" t="s">
        <v>85</v>
      </c>
      <c r="AW986" s="13" t="s">
        <v>32</v>
      </c>
      <c r="AX986" s="13" t="s">
        <v>76</v>
      </c>
      <c r="AY986" s="155" t="s">
        <v>132</v>
      </c>
    </row>
    <row r="987" spans="2:65" s="14" customFormat="1">
      <c r="B987" s="161"/>
      <c r="D987" s="144" t="s">
        <v>141</v>
      </c>
      <c r="E987" s="162" t="s">
        <v>1</v>
      </c>
      <c r="F987" s="163" t="s">
        <v>144</v>
      </c>
      <c r="H987" s="164">
        <v>6</v>
      </c>
      <c r="I987" s="165"/>
      <c r="L987" s="161"/>
      <c r="M987" s="166"/>
      <c r="T987" s="167"/>
      <c r="AT987" s="162" t="s">
        <v>141</v>
      </c>
      <c r="AU987" s="162" t="s">
        <v>85</v>
      </c>
      <c r="AV987" s="14" t="s">
        <v>131</v>
      </c>
      <c r="AW987" s="14" t="s">
        <v>32</v>
      </c>
      <c r="AX987" s="14" t="s">
        <v>83</v>
      </c>
      <c r="AY987" s="162" t="s">
        <v>132</v>
      </c>
    </row>
    <row r="988" spans="2:65" s="1" customFormat="1" ht="24.15" customHeight="1">
      <c r="B988" s="31"/>
      <c r="C988" s="131" t="s">
        <v>1540</v>
      </c>
      <c r="D988" s="131" t="s">
        <v>135</v>
      </c>
      <c r="E988" s="132" t="s">
        <v>1541</v>
      </c>
      <c r="F988" s="133" t="s">
        <v>1542</v>
      </c>
      <c r="G988" s="134" t="s">
        <v>520</v>
      </c>
      <c r="H988" s="135">
        <v>8</v>
      </c>
      <c r="I988" s="136"/>
      <c r="J988" s="137">
        <f>ROUND(I988*H988,2)</f>
        <v>0</v>
      </c>
      <c r="K988" s="133" t="s">
        <v>268</v>
      </c>
      <c r="L988" s="31"/>
      <c r="M988" s="138" t="s">
        <v>1</v>
      </c>
      <c r="N988" s="139" t="s">
        <v>41</v>
      </c>
      <c r="P988" s="140">
        <f>O988*H988</f>
        <v>0</v>
      </c>
      <c r="Q988" s="140">
        <v>0</v>
      </c>
      <c r="R988" s="140">
        <f>Q988*H988</f>
        <v>0</v>
      </c>
      <c r="S988" s="140">
        <v>0</v>
      </c>
      <c r="T988" s="141">
        <f>S988*H988</f>
        <v>0</v>
      </c>
      <c r="AR988" s="142" t="s">
        <v>241</v>
      </c>
      <c r="AT988" s="142" t="s">
        <v>135</v>
      </c>
      <c r="AU988" s="142" t="s">
        <v>85</v>
      </c>
      <c r="AY988" s="16" t="s">
        <v>132</v>
      </c>
      <c r="BE988" s="143">
        <f>IF(N988="základní",J988,0)</f>
        <v>0</v>
      </c>
      <c r="BF988" s="143">
        <f>IF(N988="snížená",J988,0)</f>
        <v>0</v>
      </c>
      <c r="BG988" s="143">
        <f>IF(N988="zákl. přenesená",J988,0)</f>
        <v>0</v>
      </c>
      <c r="BH988" s="143">
        <f>IF(N988="sníž. přenesená",J988,0)</f>
        <v>0</v>
      </c>
      <c r="BI988" s="143">
        <f>IF(N988="nulová",J988,0)</f>
        <v>0</v>
      </c>
      <c r="BJ988" s="16" t="s">
        <v>83</v>
      </c>
      <c r="BK988" s="143">
        <f>ROUND(I988*H988,2)</f>
        <v>0</v>
      </c>
      <c r="BL988" s="16" t="s">
        <v>241</v>
      </c>
      <c r="BM988" s="142" t="s">
        <v>1543</v>
      </c>
    </row>
    <row r="989" spans="2:65" s="1" customFormat="1" ht="19.2">
      <c r="B989" s="31"/>
      <c r="D989" s="144" t="s">
        <v>140</v>
      </c>
      <c r="F989" s="145" t="s">
        <v>1542</v>
      </c>
      <c r="I989" s="146"/>
      <c r="L989" s="31"/>
      <c r="M989" s="147"/>
      <c r="T989" s="55"/>
      <c r="AT989" s="16" t="s">
        <v>140</v>
      </c>
      <c r="AU989" s="16" t="s">
        <v>85</v>
      </c>
    </row>
    <row r="990" spans="2:65" s="12" customFormat="1">
      <c r="B990" s="148"/>
      <c r="D990" s="144" t="s">
        <v>141</v>
      </c>
      <c r="E990" s="149" t="s">
        <v>1</v>
      </c>
      <c r="F990" s="150" t="s">
        <v>1544</v>
      </c>
      <c r="H990" s="149" t="s">
        <v>1</v>
      </c>
      <c r="I990" s="151"/>
      <c r="L990" s="148"/>
      <c r="M990" s="152"/>
      <c r="T990" s="153"/>
      <c r="AT990" s="149" t="s">
        <v>141</v>
      </c>
      <c r="AU990" s="149" t="s">
        <v>85</v>
      </c>
      <c r="AV990" s="12" t="s">
        <v>83</v>
      </c>
      <c r="AW990" s="12" t="s">
        <v>32</v>
      </c>
      <c r="AX990" s="12" t="s">
        <v>76</v>
      </c>
      <c r="AY990" s="149" t="s">
        <v>132</v>
      </c>
    </row>
    <row r="991" spans="2:65" s="13" customFormat="1">
      <c r="B991" s="154"/>
      <c r="D991" s="144" t="s">
        <v>141</v>
      </c>
      <c r="E991" s="155" t="s">
        <v>1</v>
      </c>
      <c r="F991" s="156" t="s">
        <v>188</v>
      </c>
      <c r="H991" s="157">
        <v>8</v>
      </c>
      <c r="I991" s="158"/>
      <c r="L991" s="154"/>
      <c r="M991" s="159"/>
      <c r="T991" s="160"/>
      <c r="AT991" s="155" t="s">
        <v>141</v>
      </c>
      <c r="AU991" s="155" t="s">
        <v>85</v>
      </c>
      <c r="AV991" s="13" t="s">
        <v>85</v>
      </c>
      <c r="AW991" s="13" t="s">
        <v>32</v>
      </c>
      <c r="AX991" s="13" t="s">
        <v>76</v>
      </c>
      <c r="AY991" s="155" t="s">
        <v>132</v>
      </c>
    </row>
    <row r="992" spans="2:65" s="14" customFormat="1">
      <c r="B992" s="161"/>
      <c r="D992" s="144" t="s">
        <v>141</v>
      </c>
      <c r="E992" s="162" t="s">
        <v>1</v>
      </c>
      <c r="F992" s="163" t="s">
        <v>144</v>
      </c>
      <c r="H992" s="164">
        <v>8</v>
      </c>
      <c r="I992" s="165"/>
      <c r="L992" s="161"/>
      <c r="M992" s="166"/>
      <c r="T992" s="167"/>
      <c r="AT992" s="162" t="s">
        <v>141</v>
      </c>
      <c r="AU992" s="162" t="s">
        <v>85</v>
      </c>
      <c r="AV992" s="14" t="s">
        <v>131</v>
      </c>
      <c r="AW992" s="14" t="s">
        <v>32</v>
      </c>
      <c r="AX992" s="14" t="s">
        <v>83</v>
      </c>
      <c r="AY992" s="162" t="s">
        <v>132</v>
      </c>
    </row>
    <row r="993" spans="2:65" s="1" customFormat="1" ht="24.15" customHeight="1">
      <c r="B993" s="31"/>
      <c r="C993" s="131" t="s">
        <v>1545</v>
      </c>
      <c r="D993" s="131" t="s">
        <v>135</v>
      </c>
      <c r="E993" s="132" t="s">
        <v>1546</v>
      </c>
      <c r="F993" s="133" t="s">
        <v>1547</v>
      </c>
      <c r="G993" s="134" t="s">
        <v>462</v>
      </c>
      <c r="H993" s="178"/>
      <c r="I993" s="136"/>
      <c r="J993" s="137">
        <f>ROUND(I993*H993,2)</f>
        <v>0</v>
      </c>
      <c r="K993" s="133" t="s">
        <v>151</v>
      </c>
      <c r="L993" s="31"/>
      <c r="M993" s="138" t="s">
        <v>1</v>
      </c>
      <c r="N993" s="139" t="s">
        <v>41</v>
      </c>
      <c r="P993" s="140">
        <f>O993*H993</f>
        <v>0</v>
      </c>
      <c r="Q993" s="140">
        <v>0</v>
      </c>
      <c r="R993" s="140">
        <f>Q993*H993</f>
        <v>0</v>
      </c>
      <c r="S993" s="140">
        <v>0</v>
      </c>
      <c r="T993" s="141">
        <f>S993*H993</f>
        <v>0</v>
      </c>
      <c r="AR993" s="142" t="s">
        <v>241</v>
      </c>
      <c r="AT993" s="142" t="s">
        <v>135</v>
      </c>
      <c r="AU993" s="142" t="s">
        <v>85</v>
      </c>
      <c r="AY993" s="16" t="s">
        <v>132</v>
      </c>
      <c r="BE993" s="143">
        <f>IF(N993="základní",J993,0)</f>
        <v>0</v>
      </c>
      <c r="BF993" s="143">
        <f>IF(N993="snížená",J993,0)</f>
        <v>0</v>
      </c>
      <c r="BG993" s="143">
        <f>IF(N993="zákl. přenesená",J993,0)</f>
        <v>0</v>
      </c>
      <c r="BH993" s="143">
        <f>IF(N993="sníž. přenesená",J993,0)</f>
        <v>0</v>
      </c>
      <c r="BI993" s="143">
        <f>IF(N993="nulová",J993,0)</f>
        <v>0</v>
      </c>
      <c r="BJ993" s="16" t="s">
        <v>83</v>
      </c>
      <c r="BK993" s="143">
        <f>ROUND(I993*H993,2)</f>
        <v>0</v>
      </c>
      <c r="BL993" s="16" t="s">
        <v>241</v>
      </c>
      <c r="BM993" s="142" t="s">
        <v>1548</v>
      </c>
    </row>
    <row r="994" spans="2:65" s="1" customFormat="1" ht="28.8">
      <c r="B994" s="31"/>
      <c r="D994" s="144" t="s">
        <v>140</v>
      </c>
      <c r="F994" s="145" t="s">
        <v>1549</v>
      </c>
      <c r="I994" s="146"/>
      <c r="L994" s="31"/>
      <c r="M994" s="147"/>
      <c r="T994" s="55"/>
      <c r="AT994" s="16" t="s">
        <v>140</v>
      </c>
      <c r="AU994" s="16" t="s">
        <v>85</v>
      </c>
    </row>
    <row r="995" spans="2:65" s="11" customFormat="1" ht="22.95" customHeight="1">
      <c r="B995" s="119"/>
      <c r="D995" s="120" t="s">
        <v>75</v>
      </c>
      <c r="E995" s="129" t="s">
        <v>481</v>
      </c>
      <c r="F995" s="129" t="s">
        <v>482</v>
      </c>
      <c r="I995" s="122"/>
      <c r="J995" s="130">
        <f>BK995</f>
        <v>0</v>
      </c>
      <c r="L995" s="119"/>
      <c r="M995" s="124"/>
      <c r="P995" s="125">
        <f>SUM(P996:P1005)</f>
        <v>0</v>
      </c>
      <c r="R995" s="125">
        <f>SUM(R996:R1005)</f>
        <v>8.8685166000000013</v>
      </c>
      <c r="T995" s="126">
        <f>SUM(T996:T1005)</f>
        <v>0</v>
      </c>
      <c r="AR995" s="120" t="s">
        <v>85</v>
      </c>
      <c r="AT995" s="127" t="s">
        <v>75</v>
      </c>
      <c r="AU995" s="127" t="s">
        <v>83</v>
      </c>
      <c r="AY995" s="120" t="s">
        <v>132</v>
      </c>
      <c r="BK995" s="128">
        <f>SUM(BK996:BK1005)</f>
        <v>0</v>
      </c>
    </row>
    <row r="996" spans="2:65" s="1" customFormat="1" ht="24.15" customHeight="1">
      <c r="B996" s="31"/>
      <c r="C996" s="131" t="s">
        <v>1550</v>
      </c>
      <c r="D996" s="131" t="s">
        <v>135</v>
      </c>
      <c r="E996" s="132" t="s">
        <v>1551</v>
      </c>
      <c r="F996" s="133" t="s">
        <v>1552</v>
      </c>
      <c r="G996" s="134" t="s">
        <v>191</v>
      </c>
      <c r="H996" s="135">
        <v>615.44200000000001</v>
      </c>
      <c r="I996" s="136"/>
      <c r="J996" s="137">
        <f>ROUND(I996*H996,2)</f>
        <v>0</v>
      </c>
      <c r="K996" s="133" t="s">
        <v>151</v>
      </c>
      <c r="L996" s="31"/>
      <c r="M996" s="138" t="s">
        <v>1</v>
      </c>
      <c r="N996" s="139" t="s">
        <v>41</v>
      </c>
      <c r="P996" s="140">
        <f>O996*H996</f>
        <v>0</v>
      </c>
      <c r="Q996" s="140">
        <v>0</v>
      </c>
      <c r="R996" s="140">
        <f>Q996*H996</f>
        <v>0</v>
      </c>
      <c r="S996" s="140">
        <v>0</v>
      </c>
      <c r="T996" s="141">
        <f>S996*H996</f>
        <v>0</v>
      </c>
      <c r="AR996" s="142" t="s">
        <v>241</v>
      </c>
      <c r="AT996" s="142" t="s">
        <v>135</v>
      </c>
      <c r="AU996" s="142" t="s">
        <v>85</v>
      </c>
      <c r="AY996" s="16" t="s">
        <v>132</v>
      </c>
      <c r="BE996" s="143">
        <f>IF(N996="základní",J996,0)</f>
        <v>0</v>
      </c>
      <c r="BF996" s="143">
        <f>IF(N996="snížená",J996,0)</f>
        <v>0</v>
      </c>
      <c r="BG996" s="143">
        <f>IF(N996="zákl. přenesená",J996,0)</f>
        <v>0</v>
      </c>
      <c r="BH996" s="143">
        <f>IF(N996="sníž. přenesená",J996,0)</f>
        <v>0</v>
      </c>
      <c r="BI996" s="143">
        <f>IF(N996="nulová",J996,0)</f>
        <v>0</v>
      </c>
      <c r="BJ996" s="16" t="s">
        <v>83</v>
      </c>
      <c r="BK996" s="143">
        <f>ROUND(I996*H996,2)</f>
        <v>0</v>
      </c>
      <c r="BL996" s="16" t="s">
        <v>241</v>
      </c>
      <c r="BM996" s="142" t="s">
        <v>1553</v>
      </c>
    </row>
    <row r="997" spans="2:65" s="1" customFormat="1" ht="28.8">
      <c r="B997" s="31"/>
      <c r="D997" s="144" t="s">
        <v>140</v>
      </c>
      <c r="F997" s="145" t="s">
        <v>1554</v>
      </c>
      <c r="I997" s="146"/>
      <c r="L997" s="31"/>
      <c r="M997" s="147"/>
      <c r="T997" s="55"/>
      <c r="AT997" s="16" t="s">
        <v>140</v>
      </c>
      <c r="AU997" s="16" t="s">
        <v>85</v>
      </c>
    </row>
    <row r="998" spans="2:65" s="12" customFormat="1">
      <c r="B998" s="148"/>
      <c r="D998" s="144" t="s">
        <v>141</v>
      </c>
      <c r="E998" s="149" t="s">
        <v>1</v>
      </c>
      <c r="F998" s="150" t="s">
        <v>408</v>
      </c>
      <c r="H998" s="149" t="s">
        <v>1</v>
      </c>
      <c r="I998" s="151"/>
      <c r="L998" s="148"/>
      <c r="M998" s="152"/>
      <c r="T998" s="153"/>
      <c r="AT998" s="149" t="s">
        <v>141</v>
      </c>
      <c r="AU998" s="149" t="s">
        <v>85</v>
      </c>
      <c r="AV998" s="12" t="s">
        <v>83</v>
      </c>
      <c r="AW998" s="12" t="s">
        <v>32</v>
      </c>
      <c r="AX998" s="12" t="s">
        <v>76</v>
      </c>
      <c r="AY998" s="149" t="s">
        <v>132</v>
      </c>
    </row>
    <row r="999" spans="2:65" s="13" customFormat="1">
      <c r="B999" s="154"/>
      <c r="D999" s="144" t="s">
        <v>141</v>
      </c>
      <c r="E999" s="155" t="s">
        <v>1</v>
      </c>
      <c r="F999" s="156" t="s">
        <v>409</v>
      </c>
      <c r="H999" s="157">
        <v>615.44200000000001</v>
      </c>
      <c r="I999" s="158"/>
      <c r="L999" s="154"/>
      <c r="M999" s="159"/>
      <c r="T999" s="160"/>
      <c r="AT999" s="155" t="s">
        <v>141</v>
      </c>
      <c r="AU999" s="155" t="s">
        <v>85</v>
      </c>
      <c r="AV999" s="13" t="s">
        <v>85</v>
      </c>
      <c r="AW999" s="13" t="s">
        <v>32</v>
      </c>
      <c r="AX999" s="13" t="s">
        <v>76</v>
      </c>
      <c r="AY999" s="155" t="s">
        <v>132</v>
      </c>
    </row>
    <row r="1000" spans="2:65" s="14" customFormat="1">
      <c r="B1000" s="161"/>
      <c r="D1000" s="144" t="s">
        <v>141</v>
      </c>
      <c r="E1000" s="162" t="s">
        <v>1</v>
      </c>
      <c r="F1000" s="163" t="s">
        <v>144</v>
      </c>
      <c r="H1000" s="164">
        <v>615.44200000000001</v>
      </c>
      <c r="I1000" s="165"/>
      <c r="L1000" s="161"/>
      <c r="M1000" s="166"/>
      <c r="T1000" s="167"/>
      <c r="AT1000" s="162" t="s">
        <v>141</v>
      </c>
      <c r="AU1000" s="162" t="s">
        <v>85</v>
      </c>
      <c r="AV1000" s="14" t="s">
        <v>131</v>
      </c>
      <c r="AW1000" s="14" t="s">
        <v>32</v>
      </c>
      <c r="AX1000" s="14" t="s">
        <v>83</v>
      </c>
      <c r="AY1000" s="162" t="s">
        <v>132</v>
      </c>
    </row>
    <row r="1001" spans="2:65" s="1" customFormat="1" ht="21.75" customHeight="1">
      <c r="B1001" s="31"/>
      <c r="C1001" s="168" t="s">
        <v>1555</v>
      </c>
      <c r="D1001" s="168" t="s">
        <v>236</v>
      </c>
      <c r="E1001" s="169" t="s">
        <v>1556</v>
      </c>
      <c r="F1001" s="170" t="s">
        <v>1557</v>
      </c>
      <c r="G1001" s="171" t="s">
        <v>191</v>
      </c>
      <c r="H1001" s="172">
        <v>676.98599999999999</v>
      </c>
      <c r="I1001" s="173"/>
      <c r="J1001" s="174">
        <f>ROUND(I1001*H1001,2)</f>
        <v>0</v>
      </c>
      <c r="K1001" s="170" t="s">
        <v>151</v>
      </c>
      <c r="L1001" s="175"/>
      <c r="M1001" s="176" t="s">
        <v>1</v>
      </c>
      <c r="N1001" s="177" t="s">
        <v>41</v>
      </c>
      <c r="P1001" s="140">
        <f>O1001*H1001</f>
        <v>0</v>
      </c>
      <c r="Q1001" s="140">
        <v>1.3100000000000002E-2</v>
      </c>
      <c r="R1001" s="140">
        <f>Q1001*H1001</f>
        <v>8.8685166000000013</v>
      </c>
      <c r="S1001" s="140">
        <v>0</v>
      </c>
      <c r="T1001" s="141">
        <f>S1001*H1001</f>
        <v>0</v>
      </c>
      <c r="AR1001" s="142" t="s">
        <v>338</v>
      </c>
      <c r="AT1001" s="142" t="s">
        <v>236</v>
      </c>
      <c r="AU1001" s="142" t="s">
        <v>85</v>
      </c>
      <c r="AY1001" s="16" t="s">
        <v>132</v>
      </c>
      <c r="BE1001" s="143">
        <f>IF(N1001="základní",J1001,0)</f>
        <v>0</v>
      </c>
      <c r="BF1001" s="143">
        <f>IF(N1001="snížená",J1001,0)</f>
        <v>0</v>
      </c>
      <c r="BG1001" s="143">
        <f>IF(N1001="zákl. přenesená",J1001,0)</f>
        <v>0</v>
      </c>
      <c r="BH1001" s="143">
        <f>IF(N1001="sníž. přenesená",J1001,0)</f>
        <v>0</v>
      </c>
      <c r="BI1001" s="143">
        <f>IF(N1001="nulová",J1001,0)</f>
        <v>0</v>
      </c>
      <c r="BJ1001" s="16" t="s">
        <v>83</v>
      </c>
      <c r="BK1001" s="143">
        <f>ROUND(I1001*H1001,2)</f>
        <v>0</v>
      </c>
      <c r="BL1001" s="16" t="s">
        <v>241</v>
      </c>
      <c r="BM1001" s="142" t="s">
        <v>1558</v>
      </c>
    </row>
    <row r="1002" spans="2:65" s="1" customFormat="1">
      <c r="B1002" s="31"/>
      <c r="D1002" s="144" t="s">
        <v>140</v>
      </c>
      <c r="F1002" s="145" t="s">
        <v>1557</v>
      </c>
      <c r="I1002" s="146"/>
      <c r="L1002" s="31"/>
      <c r="M1002" s="147"/>
      <c r="T1002" s="55"/>
      <c r="AT1002" s="16" t="s">
        <v>140</v>
      </c>
      <c r="AU1002" s="16" t="s">
        <v>85</v>
      </c>
    </row>
    <row r="1003" spans="2:65" s="13" customFormat="1">
      <c r="B1003" s="154"/>
      <c r="D1003" s="144" t="s">
        <v>141</v>
      </c>
      <c r="F1003" s="156" t="s">
        <v>1559</v>
      </c>
      <c r="H1003" s="157">
        <v>676.98599999999999</v>
      </c>
      <c r="I1003" s="158"/>
      <c r="L1003" s="154"/>
      <c r="M1003" s="159"/>
      <c r="T1003" s="160"/>
      <c r="AT1003" s="155" t="s">
        <v>141</v>
      </c>
      <c r="AU1003" s="155" t="s">
        <v>85</v>
      </c>
      <c r="AV1003" s="13" t="s">
        <v>85</v>
      </c>
      <c r="AW1003" s="13" t="s">
        <v>4</v>
      </c>
      <c r="AX1003" s="13" t="s">
        <v>83</v>
      </c>
      <c r="AY1003" s="155" t="s">
        <v>132</v>
      </c>
    </row>
    <row r="1004" spans="2:65" s="1" customFormat="1" ht="24.15" customHeight="1">
      <c r="B1004" s="31"/>
      <c r="C1004" s="131" t="s">
        <v>1560</v>
      </c>
      <c r="D1004" s="131" t="s">
        <v>135</v>
      </c>
      <c r="E1004" s="132" t="s">
        <v>494</v>
      </c>
      <c r="F1004" s="133" t="s">
        <v>495</v>
      </c>
      <c r="G1004" s="134" t="s">
        <v>462</v>
      </c>
      <c r="H1004" s="178"/>
      <c r="I1004" s="136"/>
      <c r="J1004" s="137">
        <f>ROUND(I1004*H1004,2)</f>
        <v>0</v>
      </c>
      <c r="K1004" s="133" t="s">
        <v>151</v>
      </c>
      <c r="L1004" s="31"/>
      <c r="M1004" s="138" t="s">
        <v>1</v>
      </c>
      <c r="N1004" s="139" t="s">
        <v>41</v>
      </c>
      <c r="P1004" s="140">
        <f>O1004*H1004</f>
        <v>0</v>
      </c>
      <c r="Q1004" s="140">
        <v>0</v>
      </c>
      <c r="R1004" s="140">
        <f>Q1004*H1004</f>
        <v>0</v>
      </c>
      <c r="S1004" s="140">
        <v>0</v>
      </c>
      <c r="T1004" s="141">
        <f>S1004*H1004</f>
        <v>0</v>
      </c>
      <c r="AR1004" s="142" t="s">
        <v>241</v>
      </c>
      <c r="AT1004" s="142" t="s">
        <v>135</v>
      </c>
      <c r="AU1004" s="142" t="s">
        <v>85</v>
      </c>
      <c r="AY1004" s="16" t="s">
        <v>132</v>
      </c>
      <c r="BE1004" s="143">
        <f>IF(N1004="základní",J1004,0)</f>
        <v>0</v>
      </c>
      <c r="BF1004" s="143">
        <f>IF(N1004="snížená",J1004,0)</f>
        <v>0</v>
      </c>
      <c r="BG1004" s="143">
        <f>IF(N1004="zákl. přenesená",J1004,0)</f>
        <v>0</v>
      </c>
      <c r="BH1004" s="143">
        <f>IF(N1004="sníž. přenesená",J1004,0)</f>
        <v>0</v>
      </c>
      <c r="BI1004" s="143">
        <f>IF(N1004="nulová",J1004,0)</f>
        <v>0</v>
      </c>
      <c r="BJ1004" s="16" t="s">
        <v>83</v>
      </c>
      <c r="BK1004" s="143">
        <f>ROUND(I1004*H1004,2)</f>
        <v>0</v>
      </c>
      <c r="BL1004" s="16" t="s">
        <v>241</v>
      </c>
      <c r="BM1004" s="142" t="s">
        <v>1561</v>
      </c>
    </row>
    <row r="1005" spans="2:65" s="1" customFormat="1" ht="28.8">
      <c r="B1005" s="31"/>
      <c r="D1005" s="144" t="s">
        <v>140</v>
      </c>
      <c r="F1005" s="145" t="s">
        <v>497</v>
      </c>
      <c r="I1005" s="146"/>
      <c r="L1005" s="31"/>
      <c r="M1005" s="147"/>
      <c r="T1005" s="55"/>
      <c r="AT1005" s="16" t="s">
        <v>140</v>
      </c>
      <c r="AU1005" s="16" t="s">
        <v>85</v>
      </c>
    </row>
    <row r="1006" spans="2:65" s="11" customFormat="1" ht="22.95" customHeight="1">
      <c r="B1006" s="119"/>
      <c r="D1006" s="120" t="s">
        <v>75</v>
      </c>
      <c r="E1006" s="129" t="s">
        <v>1562</v>
      </c>
      <c r="F1006" s="129" t="s">
        <v>1563</v>
      </c>
      <c r="I1006" s="122"/>
      <c r="J1006" s="130">
        <f>BK1006</f>
        <v>0</v>
      </c>
      <c r="L1006" s="119"/>
      <c r="M1006" s="124"/>
      <c r="P1006" s="125">
        <f>SUM(P1007:P1064)</f>
        <v>0</v>
      </c>
      <c r="R1006" s="125">
        <f>SUM(R1007:R1064)</f>
        <v>20.565834960000004</v>
      </c>
      <c r="T1006" s="126">
        <f>SUM(T1007:T1064)</f>
        <v>0</v>
      </c>
      <c r="AR1006" s="120" t="s">
        <v>85</v>
      </c>
      <c r="AT1006" s="127" t="s">
        <v>75</v>
      </c>
      <c r="AU1006" s="127" t="s">
        <v>83</v>
      </c>
      <c r="AY1006" s="120" t="s">
        <v>132</v>
      </c>
      <c r="BK1006" s="128">
        <f>SUM(BK1007:BK1064)</f>
        <v>0</v>
      </c>
    </row>
    <row r="1007" spans="2:65" s="1" customFormat="1" ht="24.15" customHeight="1">
      <c r="B1007" s="31"/>
      <c r="C1007" s="131" t="s">
        <v>1564</v>
      </c>
      <c r="D1007" s="131" t="s">
        <v>135</v>
      </c>
      <c r="E1007" s="132" t="s">
        <v>1565</v>
      </c>
      <c r="F1007" s="133" t="s">
        <v>1566</v>
      </c>
      <c r="G1007" s="134" t="s">
        <v>191</v>
      </c>
      <c r="H1007" s="135">
        <v>56.271999999999998</v>
      </c>
      <c r="I1007" s="136"/>
      <c r="J1007" s="137">
        <f>ROUND(I1007*H1007,2)</f>
        <v>0</v>
      </c>
      <c r="K1007" s="133" t="s">
        <v>268</v>
      </c>
      <c r="L1007" s="31"/>
      <c r="M1007" s="138" t="s">
        <v>1</v>
      </c>
      <c r="N1007" s="139" t="s">
        <v>41</v>
      </c>
      <c r="P1007" s="140">
        <f>O1007*H1007</f>
        <v>0</v>
      </c>
      <c r="Q1007" s="140">
        <v>2.6179999999999998E-2</v>
      </c>
      <c r="R1007" s="140">
        <f>Q1007*H1007</f>
        <v>1.4732009599999998</v>
      </c>
      <c r="S1007" s="140">
        <v>0</v>
      </c>
      <c r="T1007" s="141">
        <f>S1007*H1007</f>
        <v>0</v>
      </c>
      <c r="AR1007" s="142" t="s">
        <v>241</v>
      </c>
      <c r="AT1007" s="142" t="s">
        <v>135</v>
      </c>
      <c r="AU1007" s="142" t="s">
        <v>85</v>
      </c>
      <c r="AY1007" s="16" t="s">
        <v>132</v>
      </c>
      <c r="BE1007" s="143">
        <f>IF(N1007="základní",J1007,0)</f>
        <v>0</v>
      </c>
      <c r="BF1007" s="143">
        <f>IF(N1007="snížená",J1007,0)</f>
        <v>0</v>
      </c>
      <c r="BG1007" s="143">
        <f>IF(N1007="zákl. přenesená",J1007,0)</f>
        <v>0</v>
      </c>
      <c r="BH1007" s="143">
        <f>IF(N1007="sníž. přenesená",J1007,0)</f>
        <v>0</v>
      </c>
      <c r="BI1007" s="143">
        <f>IF(N1007="nulová",J1007,0)</f>
        <v>0</v>
      </c>
      <c r="BJ1007" s="16" t="s">
        <v>83</v>
      </c>
      <c r="BK1007" s="143">
        <f>ROUND(I1007*H1007,2)</f>
        <v>0</v>
      </c>
      <c r="BL1007" s="16" t="s">
        <v>241</v>
      </c>
      <c r="BM1007" s="142" t="s">
        <v>1567</v>
      </c>
    </row>
    <row r="1008" spans="2:65" s="1" customFormat="1">
      <c r="B1008" s="31"/>
      <c r="D1008" s="144" t="s">
        <v>140</v>
      </c>
      <c r="F1008" s="145" t="s">
        <v>1566</v>
      </c>
      <c r="I1008" s="146"/>
      <c r="L1008" s="31"/>
      <c r="M1008" s="147"/>
      <c r="T1008" s="55"/>
      <c r="AT1008" s="16" t="s">
        <v>140</v>
      </c>
      <c r="AU1008" s="16" t="s">
        <v>85</v>
      </c>
    </row>
    <row r="1009" spans="2:65" s="12" customFormat="1">
      <c r="B1009" s="148"/>
      <c r="D1009" s="144" t="s">
        <v>141</v>
      </c>
      <c r="E1009" s="149" t="s">
        <v>1</v>
      </c>
      <c r="F1009" s="150" t="s">
        <v>1006</v>
      </c>
      <c r="H1009" s="149" t="s">
        <v>1</v>
      </c>
      <c r="I1009" s="151"/>
      <c r="L1009" s="148"/>
      <c r="M1009" s="152"/>
      <c r="T1009" s="153"/>
      <c r="AT1009" s="149" t="s">
        <v>141</v>
      </c>
      <c r="AU1009" s="149" t="s">
        <v>85</v>
      </c>
      <c r="AV1009" s="12" t="s">
        <v>83</v>
      </c>
      <c r="AW1009" s="12" t="s">
        <v>32</v>
      </c>
      <c r="AX1009" s="12" t="s">
        <v>76</v>
      </c>
      <c r="AY1009" s="149" t="s">
        <v>132</v>
      </c>
    </row>
    <row r="1010" spans="2:65" s="13" customFormat="1">
      <c r="B1010" s="154"/>
      <c r="D1010" s="144" t="s">
        <v>141</v>
      </c>
      <c r="E1010" s="155" t="s">
        <v>1</v>
      </c>
      <c r="F1010" s="156" t="s">
        <v>1568</v>
      </c>
      <c r="H1010" s="157">
        <v>56.271999999999998</v>
      </c>
      <c r="I1010" s="158"/>
      <c r="L1010" s="154"/>
      <c r="M1010" s="159"/>
      <c r="T1010" s="160"/>
      <c r="AT1010" s="155" t="s">
        <v>141</v>
      </c>
      <c r="AU1010" s="155" t="s">
        <v>85</v>
      </c>
      <c r="AV1010" s="13" t="s">
        <v>85</v>
      </c>
      <c r="AW1010" s="13" t="s">
        <v>32</v>
      </c>
      <c r="AX1010" s="13" t="s">
        <v>76</v>
      </c>
      <c r="AY1010" s="155" t="s">
        <v>132</v>
      </c>
    </row>
    <row r="1011" spans="2:65" s="14" customFormat="1">
      <c r="B1011" s="161"/>
      <c r="D1011" s="144" t="s">
        <v>141</v>
      </c>
      <c r="E1011" s="162" t="s">
        <v>1</v>
      </c>
      <c r="F1011" s="163" t="s">
        <v>144</v>
      </c>
      <c r="H1011" s="164">
        <v>56.271999999999998</v>
      </c>
      <c r="I1011" s="165"/>
      <c r="L1011" s="161"/>
      <c r="M1011" s="166"/>
      <c r="T1011" s="167"/>
      <c r="AT1011" s="162" t="s">
        <v>141</v>
      </c>
      <c r="AU1011" s="162" t="s">
        <v>85</v>
      </c>
      <c r="AV1011" s="14" t="s">
        <v>131</v>
      </c>
      <c r="AW1011" s="14" t="s">
        <v>32</v>
      </c>
      <c r="AX1011" s="14" t="s">
        <v>83</v>
      </c>
      <c r="AY1011" s="162" t="s">
        <v>132</v>
      </c>
    </row>
    <row r="1012" spans="2:65" s="1" customFormat="1" ht="24.15" customHeight="1">
      <c r="B1012" s="31"/>
      <c r="C1012" s="131" t="s">
        <v>1569</v>
      </c>
      <c r="D1012" s="131" t="s">
        <v>135</v>
      </c>
      <c r="E1012" s="132" t="s">
        <v>1570</v>
      </c>
      <c r="F1012" s="133" t="s">
        <v>1571</v>
      </c>
      <c r="G1012" s="134" t="s">
        <v>191</v>
      </c>
      <c r="H1012" s="135">
        <v>8.1999999999999993</v>
      </c>
      <c r="I1012" s="136"/>
      <c r="J1012" s="137">
        <f>ROUND(I1012*H1012,2)</f>
        <v>0</v>
      </c>
      <c r="K1012" s="133" t="s">
        <v>268</v>
      </c>
      <c r="L1012" s="31"/>
      <c r="M1012" s="138" t="s">
        <v>1</v>
      </c>
      <c r="N1012" s="139" t="s">
        <v>41</v>
      </c>
      <c r="P1012" s="140">
        <f>O1012*H1012</f>
        <v>0</v>
      </c>
      <c r="Q1012" s="140">
        <v>3.0079999999999999E-2</v>
      </c>
      <c r="R1012" s="140">
        <f>Q1012*H1012</f>
        <v>0.24665599999999996</v>
      </c>
      <c r="S1012" s="140">
        <v>0</v>
      </c>
      <c r="T1012" s="141">
        <f>S1012*H1012</f>
        <v>0</v>
      </c>
      <c r="AR1012" s="142" t="s">
        <v>241</v>
      </c>
      <c r="AT1012" s="142" t="s">
        <v>135</v>
      </c>
      <c r="AU1012" s="142" t="s">
        <v>85</v>
      </c>
      <c r="AY1012" s="16" t="s">
        <v>132</v>
      </c>
      <c r="BE1012" s="143">
        <f>IF(N1012="základní",J1012,0)</f>
        <v>0</v>
      </c>
      <c r="BF1012" s="143">
        <f>IF(N1012="snížená",J1012,0)</f>
        <v>0</v>
      </c>
      <c r="BG1012" s="143">
        <f>IF(N1012="zákl. přenesená",J1012,0)</f>
        <v>0</v>
      </c>
      <c r="BH1012" s="143">
        <f>IF(N1012="sníž. přenesená",J1012,0)</f>
        <v>0</v>
      </c>
      <c r="BI1012" s="143">
        <f>IF(N1012="nulová",J1012,0)</f>
        <v>0</v>
      </c>
      <c r="BJ1012" s="16" t="s">
        <v>83</v>
      </c>
      <c r="BK1012" s="143">
        <f>ROUND(I1012*H1012,2)</f>
        <v>0</v>
      </c>
      <c r="BL1012" s="16" t="s">
        <v>241</v>
      </c>
      <c r="BM1012" s="142" t="s">
        <v>1572</v>
      </c>
    </row>
    <row r="1013" spans="2:65" s="1" customFormat="1">
      <c r="B1013" s="31"/>
      <c r="D1013" s="144" t="s">
        <v>140</v>
      </c>
      <c r="F1013" s="145" t="s">
        <v>1571</v>
      </c>
      <c r="I1013" s="146"/>
      <c r="L1013" s="31"/>
      <c r="M1013" s="147"/>
      <c r="T1013" s="55"/>
      <c r="AT1013" s="16" t="s">
        <v>140</v>
      </c>
      <c r="AU1013" s="16" t="s">
        <v>85</v>
      </c>
    </row>
    <row r="1014" spans="2:65" s="12" customFormat="1">
      <c r="B1014" s="148"/>
      <c r="D1014" s="144" t="s">
        <v>141</v>
      </c>
      <c r="E1014" s="149" t="s">
        <v>1</v>
      </c>
      <c r="F1014" s="150" t="s">
        <v>1573</v>
      </c>
      <c r="H1014" s="149" t="s">
        <v>1</v>
      </c>
      <c r="I1014" s="151"/>
      <c r="L1014" s="148"/>
      <c r="M1014" s="152"/>
      <c r="T1014" s="153"/>
      <c r="AT1014" s="149" t="s">
        <v>141</v>
      </c>
      <c r="AU1014" s="149" t="s">
        <v>85</v>
      </c>
      <c r="AV1014" s="12" t="s">
        <v>83</v>
      </c>
      <c r="AW1014" s="12" t="s">
        <v>32</v>
      </c>
      <c r="AX1014" s="12" t="s">
        <v>76</v>
      </c>
      <c r="AY1014" s="149" t="s">
        <v>132</v>
      </c>
    </row>
    <row r="1015" spans="2:65" s="13" customFormat="1">
      <c r="B1015" s="154"/>
      <c r="D1015" s="144" t="s">
        <v>141</v>
      </c>
      <c r="E1015" s="155" t="s">
        <v>1</v>
      </c>
      <c r="F1015" s="156" t="s">
        <v>1574</v>
      </c>
      <c r="H1015" s="157">
        <v>8.1999999999999993</v>
      </c>
      <c r="I1015" s="158"/>
      <c r="L1015" s="154"/>
      <c r="M1015" s="159"/>
      <c r="T1015" s="160"/>
      <c r="AT1015" s="155" t="s">
        <v>141</v>
      </c>
      <c r="AU1015" s="155" t="s">
        <v>85</v>
      </c>
      <c r="AV1015" s="13" t="s">
        <v>85</v>
      </c>
      <c r="AW1015" s="13" t="s">
        <v>32</v>
      </c>
      <c r="AX1015" s="13" t="s">
        <v>76</v>
      </c>
      <c r="AY1015" s="155" t="s">
        <v>132</v>
      </c>
    </row>
    <row r="1016" spans="2:65" s="14" customFormat="1">
      <c r="B1016" s="161"/>
      <c r="D1016" s="144" t="s">
        <v>141</v>
      </c>
      <c r="E1016" s="162" t="s">
        <v>1</v>
      </c>
      <c r="F1016" s="163" t="s">
        <v>144</v>
      </c>
      <c r="H1016" s="164">
        <v>8.1999999999999993</v>
      </c>
      <c r="I1016" s="165"/>
      <c r="L1016" s="161"/>
      <c r="M1016" s="166"/>
      <c r="T1016" s="167"/>
      <c r="AT1016" s="162" t="s">
        <v>141</v>
      </c>
      <c r="AU1016" s="162" t="s">
        <v>85</v>
      </c>
      <c r="AV1016" s="14" t="s">
        <v>131</v>
      </c>
      <c r="AW1016" s="14" t="s">
        <v>32</v>
      </c>
      <c r="AX1016" s="14" t="s">
        <v>83</v>
      </c>
      <c r="AY1016" s="162" t="s">
        <v>132</v>
      </c>
    </row>
    <row r="1017" spans="2:65" s="1" customFormat="1" ht="24.15" customHeight="1">
      <c r="B1017" s="31"/>
      <c r="C1017" s="131" t="s">
        <v>1575</v>
      </c>
      <c r="D1017" s="131" t="s">
        <v>135</v>
      </c>
      <c r="E1017" s="132" t="s">
        <v>1576</v>
      </c>
      <c r="F1017" s="133" t="s">
        <v>1577</v>
      </c>
      <c r="G1017" s="134" t="s">
        <v>191</v>
      </c>
      <c r="H1017" s="135">
        <v>79.67</v>
      </c>
      <c r="I1017" s="136"/>
      <c r="J1017" s="137">
        <f>ROUND(I1017*H1017,2)</f>
        <v>0</v>
      </c>
      <c r="K1017" s="133" t="s">
        <v>151</v>
      </c>
      <c r="L1017" s="31"/>
      <c r="M1017" s="138" t="s">
        <v>1</v>
      </c>
      <c r="N1017" s="139" t="s">
        <v>41</v>
      </c>
      <c r="P1017" s="140">
        <f>O1017*H1017</f>
        <v>0</v>
      </c>
      <c r="Q1017" s="140">
        <v>2.681E-2</v>
      </c>
      <c r="R1017" s="140">
        <f>Q1017*H1017</f>
        <v>2.1359527000000003</v>
      </c>
      <c r="S1017" s="140">
        <v>0</v>
      </c>
      <c r="T1017" s="141">
        <f>S1017*H1017</f>
        <v>0</v>
      </c>
      <c r="AR1017" s="142" t="s">
        <v>241</v>
      </c>
      <c r="AT1017" s="142" t="s">
        <v>135</v>
      </c>
      <c r="AU1017" s="142" t="s">
        <v>85</v>
      </c>
      <c r="AY1017" s="16" t="s">
        <v>132</v>
      </c>
      <c r="BE1017" s="143">
        <f>IF(N1017="základní",J1017,0)</f>
        <v>0</v>
      </c>
      <c r="BF1017" s="143">
        <f>IF(N1017="snížená",J1017,0)</f>
        <v>0</v>
      </c>
      <c r="BG1017" s="143">
        <f>IF(N1017="zákl. přenesená",J1017,0)</f>
        <v>0</v>
      </c>
      <c r="BH1017" s="143">
        <f>IF(N1017="sníž. přenesená",J1017,0)</f>
        <v>0</v>
      </c>
      <c r="BI1017" s="143">
        <f>IF(N1017="nulová",J1017,0)</f>
        <v>0</v>
      </c>
      <c r="BJ1017" s="16" t="s">
        <v>83</v>
      </c>
      <c r="BK1017" s="143">
        <f>ROUND(I1017*H1017,2)</f>
        <v>0</v>
      </c>
      <c r="BL1017" s="16" t="s">
        <v>241</v>
      </c>
      <c r="BM1017" s="142" t="s">
        <v>1578</v>
      </c>
    </row>
    <row r="1018" spans="2:65" s="1" customFormat="1">
      <c r="B1018" s="31"/>
      <c r="D1018" s="144" t="s">
        <v>140</v>
      </c>
      <c r="F1018" s="145" t="s">
        <v>1577</v>
      </c>
      <c r="I1018" s="146"/>
      <c r="L1018" s="31"/>
      <c r="M1018" s="147"/>
      <c r="T1018" s="55"/>
      <c r="AT1018" s="16" t="s">
        <v>140</v>
      </c>
      <c r="AU1018" s="16" t="s">
        <v>85</v>
      </c>
    </row>
    <row r="1019" spans="2:65" s="12" customFormat="1">
      <c r="B1019" s="148"/>
      <c r="D1019" s="144" t="s">
        <v>141</v>
      </c>
      <c r="E1019" s="149" t="s">
        <v>1</v>
      </c>
      <c r="F1019" s="150" t="s">
        <v>1004</v>
      </c>
      <c r="H1019" s="149" t="s">
        <v>1</v>
      </c>
      <c r="I1019" s="151"/>
      <c r="L1019" s="148"/>
      <c r="M1019" s="152"/>
      <c r="T1019" s="153"/>
      <c r="AT1019" s="149" t="s">
        <v>141</v>
      </c>
      <c r="AU1019" s="149" t="s">
        <v>85</v>
      </c>
      <c r="AV1019" s="12" t="s">
        <v>83</v>
      </c>
      <c r="AW1019" s="12" t="s">
        <v>32</v>
      </c>
      <c r="AX1019" s="12" t="s">
        <v>76</v>
      </c>
      <c r="AY1019" s="149" t="s">
        <v>132</v>
      </c>
    </row>
    <row r="1020" spans="2:65" s="13" customFormat="1">
      <c r="B1020" s="154"/>
      <c r="D1020" s="144" t="s">
        <v>141</v>
      </c>
      <c r="E1020" s="155" t="s">
        <v>1</v>
      </c>
      <c r="F1020" s="156" t="s">
        <v>1579</v>
      </c>
      <c r="H1020" s="157">
        <v>20.026</v>
      </c>
      <c r="I1020" s="158"/>
      <c r="L1020" s="154"/>
      <c r="M1020" s="159"/>
      <c r="T1020" s="160"/>
      <c r="AT1020" s="155" t="s">
        <v>141</v>
      </c>
      <c r="AU1020" s="155" t="s">
        <v>85</v>
      </c>
      <c r="AV1020" s="13" t="s">
        <v>85</v>
      </c>
      <c r="AW1020" s="13" t="s">
        <v>32</v>
      </c>
      <c r="AX1020" s="13" t="s">
        <v>76</v>
      </c>
      <c r="AY1020" s="155" t="s">
        <v>132</v>
      </c>
    </row>
    <row r="1021" spans="2:65" s="12" customFormat="1">
      <c r="B1021" s="148"/>
      <c r="D1021" s="144" t="s">
        <v>141</v>
      </c>
      <c r="E1021" s="149" t="s">
        <v>1</v>
      </c>
      <c r="F1021" s="150" t="s">
        <v>1006</v>
      </c>
      <c r="H1021" s="149" t="s">
        <v>1</v>
      </c>
      <c r="I1021" s="151"/>
      <c r="L1021" s="148"/>
      <c r="M1021" s="152"/>
      <c r="T1021" s="153"/>
      <c r="AT1021" s="149" t="s">
        <v>141</v>
      </c>
      <c r="AU1021" s="149" t="s">
        <v>85</v>
      </c>
      <c r="AV1021" s="12" t="s">
        <v>83</v>
      </c>
      <c r="AW1021" s="12" t="s">
        <v>32</v>
      </c>
      <c r="AX1021" s="12" t="s">
        <v>76</v>
      </c>
      <c r="AY1021" s="149" t="s">
        <v>132</v>
      </c>
    </row>
    <row r="1022" spans="2:65" s="13" customFormat="1">
      <c r="B1022" s="154"/>
      <c r="D1022" s="144" t="s">
        <v>141</v>
      </c>
      <c r="E1022" s="155" t="s">
        <v>1</v>
      </c>
      <c r="F1022" s="156" t="s">
        <v>1580</v>
      </c>
      <c r="H1022" s="157">
        <v>59.643999999999998</v>
      </c>
      <c r="I1022" s="158"/>
      <c r="L1022" s="154"/>
      <c r="M1022" s="159"/>
      <c r="T1022" s="160"/>
      <c r="AT1022" s="155" t="s">
        <v>141</v>
      </c>
      <c r="AU1022" s="155" t="s">
        <v>85</v>
      </c>
      <c r="AV1022" s="13" t="s">
        <v>85</v>
      </c>
      <c r="AW1022" s="13" t="s">
        <v>32</v>
      </c>
      <c r="AX1022" s="13" t="s">
        <v>76</v>
      </c>
      <c r="AY1022" s="155" t="s">
        <v>132</v>
      </c>
    </row>
    <row r="1023" spans="2:65" s="14" customFormat="1">
      <c r="B1023" s="161"/>
      <c r="D1023" s="144" t="s">
        <v>141</v>
      </c>
      <c r="E1023" s="162" t="s">
        <v>1</v>
      </c>
      <c r="F1023" s="163" t="s">
        <v>144</v>
      </c>
      <c r="H1023" s="164">
        <v>79.67</v>
      </c>
      <c r="I1023" s="165"/>
      <c r="L1023" s="161"/>
      <c r="M1023" s="166"/>
      <c r="T1023" s="167"/>
      <c r="AT1023" s="162" t="s">
        <v>141</v>
      </c>
      <c r="AU1023" s="162" t="s">
        <v>85</v>
      </c>
      <c r="AV1023" s="14" t="s">
        <v>131</v>
      </c>
      <c r="AW1023" s="14" t="s">
        <v>32</v>
      </c>
      <c r="AX1023" s="14" t="s">
        <v>83</v>
      </c>
      <c r="AY1023" s="162" t="s">
        <v>132</v>
      </c>
    </row>
    <row r="1024" spans="2:65" s="1" customFormat="1" ht="33" customHeight="1">
      <c r="B1024" s="31"/>
      <c r="C1024" s="131" t="s">
        <v>1581</v>
      </c>
      <c r="D1024" s="131" t="s">
        <v>135</v>
      </c>
      <c r="E1024" s="132" t="s">
        <v>1582</v>
      </c>
      <c r="F1024" s="133" t="s">
        <v>1583</v>
      </c>
      <c r="G1024" s="134" t="s">
        <v>191</v>
      </c>
      <c r="H1024" s="135">
        <v>30.318000000000001</v>
      </c>
      <c r="I1024" s="136"/>
      <c r="J1024" s="137">
        <f>ROUND(I1024*H1024,2)</f>
        <v>0</v>
      </c>
      <c r="K1024" s="133" t="s">
        <v>151</v>
      </c>
      <c r="L1024" s="31"/>
      <c r="M1024" s="138" t="s">
        <v>1</v>
      </c>
      <c r="N1024" s="139" t="s">
        <v>41</v>
      </c>
      <c r="P1024" s="140">
        <f>O1024*H1024</f>
        <v>0</v>
      </c>
      <c r="Q1024" s="140">
        <v>1.5559999999999999E-2</v>
      </c>
      <c r="R1024" s="140">
        <f>Q1024*H1024</f>
        <v>0.47174808000000001</v>
      </c>
      <c r="S1024" s="140">
        <v>0</v>
      </c>
      <c r="T1024" s="141">
        <f>S1024*H1024</f>
        <v>0</v>
      </c>
      <c r="AR1024" s="142" t="s">
        <v>241</v>
      </c>
      <c r="AT1024" s="142" t="s">
        <v>135</v>
      </c>
      <c r="AU1024" s="142" t="s">
        <v>85</v>
      </c>
      <c r="AY1024" s="16" t="s">
        <v>132</v>
      </c>
      <c r="BE1024" s="143">
        <f>IF(N1024="základní",J1024,0)</f>
        <v>0</v>
      </c>
      <c r="BF1024" s="143">
        <f>IF(N1024="snížená",J1024,0)</f>
        <v>0</v>
      </c>
      <c r="BG1024" s="143">
        <f>IF(N1024="zákl. přenesená",J1024,0)</f>
        <v>0</v>
      </c>
      <c r="BH1024" s="143">
        <f>IF(N1024="sníž. přenesená",J1024,0)</f>
        <v>0</v>
      </c>
      <c r="BI1024" s="143">
        <f>IF(N1024="nulová",J1024,0)</f>
        <v>0</v>
      </c>
      <c r="BJ1024" s="16" t="s">
        <v>83</v>
      </c>
      <c r="BK1024" s="143">
        <f>ROUND(I1024*H1024,2)</f>
        <v>0</v>
      </c>
      <c r="BL1024" s="16" t="s">
        <v>241</v>
      </c>
      <c r="BM1024" s="142" t="s">
        <v>1584</v>
      </c>
    </row>
    <row r="1025" spans="2:65" s="1" customFormat="1" ht="38.4">
      <c r="B1025" s="31"/>
      <c r="D1025" s="144" t="s">
        <v>140</v>
      </c>
      <c r="F1025" s="145" t="s">
        <v>1585</v>
      </c>
      <c r="I1025" s="146"/>
      <c r="L1025" s="31"/>
      <c r="M1025" s="147"/>
      <c r="T1025" s="55"/>
      <c r="AT1025" s="16" t="s">
        <v>140</v>
      </c>
      <c r="AU1025" s="16" t="s">
        <v>85</v>
      </c>
    </row>
    <row r="1026" spans="2:65" s="12" customFormat="1">
      <c r="B1026" s="148"/>
      <c r="D1026" s="144" t="s">
        <v>141</v>
      </c>
      <c r="E1026" s="149" t="s">
        <v>1</v>
      </c>
      <c r="F1026" s="150" t="s">
        <v>1586</v>
      </c>
      <c r="H1026" s="149" t="s">
        <v>1</v>
      </c>
      <c r="I1026" s="151"/>
      <c r="L1026" s="148"/>
      <c r="M1026" s="152"/>
      <c r="T1026" s="153"/>
      <c r="AT1026" s="149" t="s">
        <v>141</v>
      </c>
      <c r="AU1026" s="149" t="s">
        <v>85</v>
      </c>
      <c r="AV1026" s="12" t="s">
        <v>83</v>
      </c>
      <c r="AW1026" s="12" t="s">
        <v>32</v>
      </c>
      <c r="AX1026" s="12" t="s">
        <v>76</v>
      </c>
      <c r="AY1026" s="149" t="s">
        <v>132</v>
      </c>
    </row>
    <row r="1027" spans="2:65" s="13" customFormat="1">
      <c r="B1027" s="154"/>
      <c r="D1027" s="144" t="s">
        <v>141</v>
      </c>
      <c r="E1027" s="155" t="s">
        <v>1</v>
      </c>
      <c r="F1027" s="156" t="s">
        <v>1587</v>
      </c>
      <c r="H1027" s="157">
        <v>30.318000000000001</v>
      </c>
      <c r="I1027" s="158"/>
      <c r="L1027" s="154"/>
      <c r="M1027" s="159"/>
      <c r="T1027" s="160"/>
      <c r="AT1027" s="155" t="s">
        <v>141</v>
      </c>
      <c r="AU1027" s="155" t="s">
        <v>85</v>
      </c>
      <c r="AV1027" s="13" t="s">
        <v>85</v>
      </c>
      <c r="AW1027" s="13" t="s">
        <v>32</v>
      </c>
      <c r="AX1027" s="13" t="s">
        <v>76</v>
      </c>
      <c r="AY1027" s="155" t="s">
        <v>132</v>
      </c>
    </row>
    <row r="1028" spans="2:65" s="14" customFormat="1">
      <c r="B1028" s="161"/>
      <c r="D1028" s="144" t="s">
        <v>141</v>
      </c>
      <c r="E1028" s="162" t="s">
        <v>1</v>
      </c>
      <c r="F1028" s="163" t="s">
        <v>144</v>
      </c>
      <c r="H1028" s="164">
        <v>30.318000000000001</v>
      </c>
      <c r="I1028" s="165"/>
      <c r="L1028" s="161"/>
      <c r="M1028" s="166"/>
      <c r="T1028" s="167"/>
      <c r="AT1028" s="162" t="s">
        <v>141</v>
      </c>
      <c r="AU1028" s="162" t="s">
        <v>85</v>
      </c>
      <c r="AV1028" s="14" t="s">
        <v>131</v>
      </c>
      <c r="AW1028" s="14" t="s">
        <v>32</v>
      </c>
      <c r="AX1028" s="14" t="s">
        <v>83</v>
      </c>
      <c r="AY1028" s="162" t="s">
        <v>132</v>
      </c>
    </row>
    <row r="1029" spans="2:65" s="1" customFormat="1" ht="33" customHeight="1">
      <c r="B1029" s="31"/>
      <c r="C1029" s="131" t="s">
        <v>1588</v>
      </c>
      <c r="D1029" s="131" t="s">
        <v>135</v>
      </c>
      <c r="E1029" s="132" t="s">
        <v>1589</v>
      </c>
      <c r="F1029" s="133" t="s">
        <v>1590</v>
      </c>
      <c r="G1029" s="134" t="s">
        <v>191</v>
      </c>
      <c r="H1029" s="135">
        <v>143.03899999999999</v>
      </c>
      <c r="I1029" s="136"/>
      <c r="J1029" s="137">
        <f>ROUND(I1029*H1029,2)</f>
        <v>0</v>
      </c>
      <c r="K1029" s="133" t="s">
        <v>151</v>
      </c>
      <c r="L1029" s="31"/>
      <c r="M1029" s="138" t="s">
        <v>1</v>
      </c>
      <c r="N1029" s="139" t="s">
        <v>41</v>
      </c>
      <c r="P1029" s="140">
        <f>O1029*H1029</f>
        <v>0</v>
      </c>
      <c r="Q1029" s="140">
        <v>1.2880000000000001E-2</v>
      </c>
      <c r="R1029" s="140">
        <f>Q1029*H1029</f>
        <v>1.84234232</v>
      </c>
      <c r="S1029" s="140">
        <v>0</v>
      </c>
      <c r="T1029" s="141">
        <f>S1029*H1029</f>
        <v>0</v>
      </c>
      <c r="AR1029" s="142" t="s">
        <v>241</v>
      </c>
      <c r="AT1029" s="142" t="s">
        <v>135</v>
      </c>
      <c r="AU1029" s="142" t="s">
        <v>85</v>
      </c>
      <c r="AY1029" s="16" t="s">
        <v>132</v>
      </c>
      <c r="BE1029" s="143">
        <f>IF(N1029="základní",J1029,0)</f>
        <v>0</v>
      </c>
      <c r="BF1029" s="143">
        <f>IF(N1029="snížená",J1029,0)</f>
        <v>0</v>
      </c>
      <c r="BG1029" s="143">
        <f>IF(N1029="zákl. přenesená",J1029,0)</f>
        <v>0</v>
      </c>
      <c r="BH1029" s="143">
        <f>IF(N1029="sníž. přenesená",J1029,0)</f>
        <v>0</v>
      </c>
      <c r="BI1029" s="143">
        <f>IF(N1029="nulová",J1029,0)</f>
        <v>0</v>
      </c>
      <c r="BJ1029" s="16" t="s">
        <v>83</v>
      </c>
      <c r="BK1029" s="143">
        <f>ROUND(I1029*H1029,2)</f>
        <v>0</v>
      </c>
      <c r="BL1029" s="16" t="s">
        <v>241</v>
      </c>
      <c r="BM1029" s="142" t="s">
        <v>1591</v>
      </c>
    </row>
    <row r="1030" spans="2:65" s="1" customFormat="1" ht="38.4">
      <c r="B1030" s="31"/>
      <c r="D1030" s="144" t="s">
        <v>140</v>
      </c>
      <c r="F1030" s="145" t="s">
        <v>1592</v>
      </c>
      <c r="I1030" s="146"/>
      <c r="L1030" s="31"/>
      <c r="M1030" s="147"/>
      <c r="T1030" s="55"/>
      <c r="AT1030" s="16" t="s">
        <v>140</v>
      </c>
      <c r="AU1030" s="16" t="s">
        <v>85</v>
      </c>
    </row>
    <row r="1031" spans="2:65" s="12" customFormat="1">
      <c r="B1031" s="148"/>
      <c r="D1031" s="144" t="s">
        <v>141</v>
      </c>
      <c r="E1031" s="149" t="s">
        <v>1</v>
      </c>
      <c r="F1031" s="150" t="s">
        <v>1593</v>
      </c>
      <c r="H1031" s="149" t="s">
        <v>1</v>
      </c>
      <c r="I1031" s="151"/>
      <c r="L1031" s="148"/>
      <c r="M1031" s="152"/>
      <c r="T1031" s="153"/>
      <c r="AT1031" s="149" t="s">
        <v>141</v>
      </c>
      <c r="AU1031" s="149" t="s">
        <v>85</v>
      </c>
      <c r="AV1031" s="12" t="s">
        <v>83</v>
      </c>
      <c r="AW1031" s="12" t="s">
        <v>32</v>
      </c>
      <c r="AX1031" s="12" t="s">
        <v>76</v>
      </c>
      <c r="AY1031" s="149" t="s">
        <v>132</v>
      </c>
    </row>
    <row r="1032" spans="2:65" s="13" customFormat="1">
      <c r="B1032" s="154"/>
      <c r="D1032" s="144" t="s">
        <v>141</v>
      </c>
      <c r="E1032" s="155" t="s">
        <v>1</v>
      </c>
      <c r="F1032" s="156" t="s">
        <v>1594</v>
      </c>
      <c r="H1032" s="157">
        <v>6.3239999999999998</v>
      </c>
      <c r="I1032" s="158"/>
      <c r="L1032" s="154"/>
      <c r="M1032" s="159"/>
      <c r="T1032" s="160"/>
      <c r="AT1032" s="155" t="s">
        <v>141</v>
      </c>
      <c r="AU1032" s="155" t="s">
        <v>85</v>
      </c>
      <c r="AV1032" s="13" t="s">
        <v>85</v>
      </c>
      <c r="AW1032" s="13" t="s">
        <v>32</v>
      </c>
      <c r="AX1032" s="13" t="s">
        <v>76</v>
      </c>
      <c r="AY1032" s="155" t="s">
        <v>132</v>
      </c>
    </row>
    <row r="1033" spans="2:65" s="12" customFormat="1">
      <c r="B1033" s="148"/>
      <c r="D1033" s="144" t="s">
        <v>141</v>
      </c>
      <c r="E1033" s="149" t="s">
        <v>1</v>
      </c>
      <c r="F1033" s="150" t="s">
        <v>1586</v>
      </c>
      <c r="H1033" s="149" t="s">
        <v>1</v>
      </c>
      <c r="I1033" s="151"/>
      <c r="L1033" s="148"/>
      <c r="M1033" s="152"/>
      <c r="T1033" s="153"/>
      <c r="AT1033" s="149" t="s">
        <v>141</v>
      </c>
      <c r="AU1033" s="149" t="s">
        <v>85</v>
      </c>
      <c r="AV1033" s="12" t="s">
        <v>83</v>
      </c>
      <c r="AW1033" s="12" t="s">
        <v>32</v>
      </c>
      <c r="AX1033" s="12" t="s">
        <v>76</v>
      </c>
      <c r="AY1033" s="149" t="s">
        <v>132</v>
      </c>
    </row>
    <row r="1034" spans="2:65" s="13" customFormat="1" ht="20.399999999999999">
      <c r="B1034" s="154"/>
      <c r="D1034" s="144" t="s">
        <v>141</v>
      </c>
      <c r="E1034" s="155" t="s">
        <v>1</v>
      </c>
      <c r="F1034" s="156" t="s">
        <v>1595</v>
      </c>
      <c r="H1034" s="157">
        <v>136.715</v>
      </c>
      <c r="I1034" s="158"/>
      <c r="L1034" s="154"/>
      <c r="M1034" s="159"/>
      <c r="T1034" s="160"/>
      <c r="AT1034" s="155" t="s">
        <v>141</v>
      </c>
      <c r="AU1034" s="155" t="s">
        <v>85</v>
      </c>
      <c r="AV1034" s="13" t="s">
        <v>85</v>
      </c>
      <c r="AW1034" s="13" t="s">
        <v>32</v>
      </c>
      <c r="AX1034" s="13" t="s">
        <v>76</v>
      </c>
      <c r="AY1034" s="155" t="s">
        <v>132</v>
      </c>
    </row>
    <row r="1035" spans="2:65" s="14" customFormat="1">
      <c r="B1035" s="161"/>
      <c r="D1035" s="144" t="s">
        <v>141</v>
      </c>
      <c r="E1035" s="162" t="s">
        <v>1</v>
      </c>
      <c r="F1035" s="163" t="s">
        <v>144</v>
      </c>
      <c r="H1035" s="164">
        <v>143.03900000000002</v>
      </c>
      <c r="I1035" s="165"/>
      <c r="L1035" s="161"/>
      <c r="M1035" s="166"/>
      <c r="T1035" s="167"/>
      <c r="AT1035" s="162" t="s">
        <v>141</v>
      </c>
      <c r="AU1035" s="162" t="s">
        <v>85</v>
      </c>
      <c r="AV1035" s="14" t="s">
        <v>131</v>
      </c>
      <c r="AW1035" s="14" t="s">
        <v>32</v>
      </c>
      <c r="AX1035" s="14" t="s">
        <v>83</v>
      </c>
      <c r="AY1035" s="162" t="s">
        <v>132</v>
      </c>
    </row>
    <row r="1036" spans="2:65" s="1" customFormat="1" ht="24.15" customHeight="1">
      <c r="B1036" s="31"/>
      <c r="C1036" s="131" t="s">
        <v>1596</v>
      </c>
      <c r="D1036" s="131" t="s">
        <v>135</v>
      </c>
      <c r="E1036" s="132" t="s">
        <v>1597</v>
      </c>
      <c r="F1036" s="133" t="s">
        <v>1598</v>
      </c>
      <c r="G1036" s="134" t="s">
        <v>191</v>
      </c>
      <c r="H1036" s="135">
        <v>452.72</v>
      </c>
      <c r="I1036" s="136"/>
      <c r="J1036" s="137">
        <f>ROUND(I1036*H1036,2)</f>
        <v>0</v>
      </c>
      <c r="K1036" s="133" t="s">
        <v>151</v>
      </c>
      <c r="L1036" s="31"/>
      <c r="M1036" s="138" t="s">
        <v>1</v>
      </c>
      <c r="N1036" s="139" t="s">
        <v>41</v>
      </c>
      <c r="P1036" s="140">
        <f>O1036*H1036</f>
        <v>0</v>
      </c>
      <c r="Q1036" s="140">
        <v>1.2200000000000003E-2</v>
      </c>
      <c r="R1036" s="140">
        <f>Q1036*H1036</f>
        <v>5.5231840000000014</v>
      </c>
      <c r="S1036" s="140">
        <v>0</v>
      </c>
      <c r="T1036" s="141">
        <f>S1036*H1036</f>
        <v>0</v>
      </c>
      <c r="AR1036" s="142" t="s">
        <v>241</v>
      </c>
      <c r="AT1036" s="142" t="s">
        <v>135</v>
      </c>
      <c r="AU1036" s="142" t="s">
        <v>85</v>
      </c>
      <c r="AY1036" s="16" t="s">
        <v>132</v>
      </c>
      <c r="BE1036" s="143">
        <f>IF(N1036="základní",J1036,0)</f>
        <v>0</v>
      </c>
      <c r="BF1036" s="143">
        <f>IF(N1036="snížená",J1036,0)</f>
        <v>0</v>
      </c>
      <c r="BG1036" s="143">
        <f>IF(N1036="zákl. přenesená",J1036,0)</f>
        <v>0</v>
      </c>
      <c r="BH1036" s="143">
        <f>IF(N1036="sníž. přenesená",J1036,0)</f>
        <v>0</v>
      </c>
      <c r="BI1036" s="143">
        <f>IF(N1036="nulová",J1036,0)</f>
        <v>0</v>
      </c>
      <c r="BJ1036" s="16" t="s">
        <v>83</v>
      </c>
      <c r="BK1036" s="143">
        <f>ROUND(I1036*H1036,2)</f>
        <v>0</v>
      </c>
      <c r="BL1036" s="16" t="s">
        <v>241</v>
      </c>
      <c r="BM1036" s="142" t="s">
        <v>1599</v>
      </c>
    </row>
    <row r="1037" spans="2:65" s="1" customFormat="1" ht="28.8">
      <c r="B1037" s="31"/>
      <c r="D1037" s="144" t="s">
        <v>140</v>
      </c>
      <c r="F1037" s="145" t="s">
        <v>1600</v>
      </c>
      <c r="I1037" s="146"/>
      <c r="L1037" s="31"/>
      <c r="M1037" s="147"/>
      <c r="T1037" s="55"/>
      <c r="AT1037" s="16" t="s">
        <v>140</v>
      </c>
      <c r="AU1037" s="16" t="s">
        <v>85</v>
      </c>
    </row>
    <row r="1038" spans="2:65" s="12" customFormat="1">
      <c r="B1038" s="148"/>
      <c r="D1038" s="144" t="s">
        <v>141</v>
      </c>
      <c r="E1038" s="149" t="s">
        <v>1</v>
      </c>
      <c r="F1038" s="150" t="s">
        <v>1601</v>
      </c>
      <c r="H1038" s="149" t="s">
        <v>1</v>
      </c>
      <c r="I1038" s="151"/>
      <c r="L1038" s="148"/>
      <c r="M1038" s="152"/>
      <c r="T1038" s="153"/>
      <c r="AT1038" s="149" t="s">
        <v>141</v>
      </c>
      <c r="AU1038" s="149" t="s">
        <v>85</v>
      </c>
      <c r="AV1038" s="12" t="s">
        <v>83</v>
      </c>
      <c r="AW1038" s="12" t="s">
        <v>32</v>
      </c>
      <c r="AX1038" s="12" t="s">
        <v>76</v>
      </c>
      <c r="AY1038" s="149" t="s">
        <v>132</v>
      </c>
    </row>
    <row r="1039" spans="2:65" s="13" customFormat="1">
      <c r="B1039" s="154"/>
      <c r="D1039" s="144" t="s">
        <v>141</v>
      </c>
      <c r="E1039" s="155" t="s">
        <v>1</v>
      </c>
      <c r="F1039" s="156" t="s">
        <v>1602</v>
      </c>
      <c r="H1039" s="157">
        <v>466.31</v>
      </c>
      <c r="I1039" s="158"/>
      <c r="L1039" s="154"/>
      <c r="M1039" s="159"/>
      <c r="T1039" s="160"/>
      <c r="AT1039" s="155" t="s">
        <v>141</v>
      </c>
      <c r="AU1039" s="155" t="s">
        <v>85</v>
      </c>
      <c r="AV1039" s="13" t="s">
        <v>85</v>
      </c>
      <c r="AW1039" s="13" t="s">
        <v>32</v>
      </c>
      <c r="AX1039" s="13" t="s">
        <v>76</v>
      </c>
      <c r="AY1039" s="155" t="s">
        <v>132</v>
      </c>
    </row>
    <row r="1040" spans="2:65" s="12" customFormat="1">
      <c r="B1040" s="148"/>
      <c r="D1040" s="144" t="s">
        <v>141</v>
      </c>
      <c r="E1040" s="149" t="s">
        <v>1</v>
      </c>
      <c r="F1040" s="150" t="s">
        <v>1603</v>
      </c>
      <c r="H1040" s="149" t="s">
        <v>1</v>
      </c>
      <c r="I1040" s="151"/>
      <c r="L1040" s="148"/>
      <c r="M1040" s="152"/>
      <c r="T1040" s="153"/>
      <c r="AT1040" s="149" t="s">
        <v>141</v>
      </c>
      <c r="AU1040" s="149" t="s">
        <v>85</v>
      </c>
      <c r="AV1040" s="12" t="s">
        <v>83</v>
      </c>
      <c r="AW1040" s="12" t="s">
        <v>32</v>
      </c>
      <c r="AX1040" s="12" t="s">
        <v>76</v>
      </c>
      <c r="AY1040" s="149" t="s">
        <v>132</v>
      </c>
    </row>
    <row r="1041" spans="2:65" s="13" customFormat="1">
      <c r="B1041" s="154"/>
      <c r="D1041" s="144" t="s">
        <v>141</v>
      </c>
      <c r="E1041" s="155" t="s">
        <v>1</v>
      </c>
      <c r="F1041" s="156" t="s">
        <v>1604</v>
      </c>
      <c r="H1041" s="157">
        <v>463.58</v>
      </c>
      <c r="I1041" s="158"/>
      <c r="L1041" s="154"/>
      <c r="M1041" s="159"/>
      <c r="T1041" s="160"/>
      <c r="AT1041" s="155" t="s">
        <v>141</v>
      </c>
      <c r="AU1041" s="155" t="s">
        <v>85</v>
      </c>
      <c r="AV1041" s="13" t="s">
        <v>85</v>
      </c>
      <c r="AW1041" s="13" t="s">
        <v>32</v>
      </c>
      <c r="AX1041" s="13" t="s">
        <v>76</v>
      </c>
      <c r="AY1041" s="155" t="s">
        <v>132</v>
      </c>
    </row>
    <row r="1042" spans="2:65" s="12" customFormat="1">
      <c r="B1042" s="148"/>
      <c r="D1042" s="144" t="s">
        <v>141</v>
      </c>
      <c r="E1042" s="149" t="s">
        <v>1</v>
      </c>
      <c r="F1042" s="150" t="s">
        <v>1605</v>
      </c>
      <c r="H1042" s="149" t="s">
        <v>1</v>
      </c>
      <c r="I1042" s="151"/>
      <c r="L1042" s="148"/>
      <c r="M1042" s="152"/>
      <c r="T1042" s="153"/>
      <c r="AT1042" s="149" t="s">
        <v>141</v>
      </c>
      <c r="AU1042" s="149" t="s">
        <v>85</v>
      </c>
      <c r="AV1042" s="12" t="s">
        <v>83</v>
      </c>
      <c r="AW1042" s="12" t="s">
        <v>32</v>
      </c>
      <c r="AX1042" s="12" t="s">
        <v>76</v>
      </c>
      <c r="AY1042" s="149" t="s">
        <v>132</v>
      </c>
    </row>
    <row r="1043" spans="2:65" s="13" customFormat="1">
      <c r="B1043" s="154"/>
      <c r="D1043" s="144" t="s">
        <v>141</v>
      </c>
      <c r="E1043" s="155" t="s">
        <v>1</v>
      </c>
      <c r="F1043" s="156" t="s">
        <v>1606</v>
      </c>
      <c r="H1043" s="157">
        <v>-477.17</v>
      </c>
      <c r="I1043" s="158"/>
      <c r="L1043" s="154"/>
      <c r="M1043" s="159"/>
      <c r="T1043" s="160"/>
      <c r="AT1043" s="155" t="s">
        <v>141</v>
      </c>
      <c r="AU1043" s="155" t="s">
        <v>85</v>
      </c>
      <c r="AV1043" s="13" t="s">
        <v>85</v>
      </c>
      <c r="AW1043" s="13" t="s">
        <v>32</v>
      </c>
      <c r="AX1043" s="13" t="s">
        <v>76</v>
      </c>
      <c r="AY1043" s="155" t="s">
        <v>132</v>
      </c>
    </row>
    <row r="1044" spans="2:65" s="14" customFormat="1">
      <c r="B1044" s="161"/>
      <c r="D1044" s="144" t="s">
        <v>141</v>
      </c>
      <c r="E1044" s="162" t="s">
        <v>1</v>
      </c>
      <c r="F1044" s="163" t="s">
        <v>144</v>
      </c>
      <c r="H1044" s="164">
        <v>452.72</v>
      </c>
      <c r="I1044" s="165"/>
      <c r="L1044" s="161"/>
      <c r="M1044" s="166"/>
      <c r="T1044" s="167"/>
      <c r="AT1044" s="162" t="s">
        <v>141</v>
      </c>
      <c r="AU1044" s="162" t="s">
        <v>85</v>
      </c>
      <c r="AV1044" s="14" t="s">
        <v>131</v>
      </c>
      <c r="AW1044" s="14" t="s">
        <v>32</v>
      </c>
      <c r="AX1044" s="14" t="s">
        <v>83</v>
      </c>
      <c r="AY1044" s="162" t="s">
        <v>132</v>
      </c>
    </row>
    <row r="1045" spans="2:65" s="1" customFormat="1" ht="24.15" customHeight="1">
      <c r="B1045" s="31"/>
      <c r="C1045" s="131" t="s">
        <v>1607</v>
      </c>
      <c r="D1045" s="131" t="s">
        <v>135</v>
      </c>
      <c r="E1045" s="132" t="s">
        <v>1608</v>
      </c>
      <c r="F1045" s="133" t="s">
        <v>1609</v>
      </c>
      <c r="G1045" s="134" t="s">
        <v>191</v>
      </c>
      <c r="H1045" s="135">
        <v>126.76</v>
      </c>
      <c r="I1045" s="136"/>
      <c r="J1045" s="137">
        <f>ROUND(I1045*H1045,2)</f>
        <v>0</v>
      </c>
      <c r="K1045" s="133" t="s">
        <v>151</v>
      </c>
      <c r="L1045" s="31"/>
      <c r="M1045" s="138" t="s">
        <v>1</v>
      </c>
      <c r="N1045" s="139" t="s">
        <v>41</v>
      </c>
      <c r="P1045" s="140">
        <f>O1045*H1045</f>
        <v>0</v>
      </c>
      <c r="Q1045" s="140">
        <v>1.259E-2</v>
      </c>
      <c r="R1045" s="140">
        <f>Q1045*H1045</f>
        <v>1.5959084000000001</v>
      </c>
      <c r="S1045" s="140">
        <v>0</v>
      </c>
      <c r="T1045" s="141">
        <f>S1045*H1045</f>
        <v>0</v>
      </c>
      <c r="AR1045" s="142" t="s">
        <v>241</v>
      </c>
      <c r="AT1045" s="142" t="s">
        <v>135</v>
      </c>
      <c r="AU1045" s="142" t="s">
        <v>85</v>
      </c>
      <c r="AY1045" s="16" t="s">
        <v>132</v>
      </c>
      <c r="BE1045" s="143">
        <f>IF(N1045="základní",J1045,0)</f>
        <v>0</v>
      </c>
      <c r="BF1045" s="143">
        <f>IF(N1045="snížená",J1045,0)</f>
        <v>0</v>
      </c>
      <c r="BG1045" s="143">
        <f>IF(N1045="zákl. přenesená",J1045,0)</f>
        <v>0</v>
      </c>
      <c r="BH1045" s="143">
        <f>IF(N1045="sníž. přenesená",J1045,0)</f>
        <v>0</v>
      </c>
      <c r="BI1045" s="143">
        <f>IF(N1045="nulová",J1045,0)</f>
        <v>0</v>
      </c>
      <c r="BJ1045" s="16" t="s">
        <v>83</v>
      </c>
      <c r="BK1045" s="143">
        <f>ROUND(I1045*H1045,2)</f>
        <v>0</v>
      </c>
      <c r="BL1045" s="16" t="s">
        <v>241</v>
      </c>
      <c r="BM1045" s="142" t="s">
        <v>1610</v>
      </c>
    </row>
    <row r="1046" spans="2:65" s="1" customFormat="1" ht="38.4">
      <c r="B1046" s="31"/>
      <c r="D1046" s="144" t="s">
        <v>140</v>
      </c>
      <c r="F1046" s="145" t="s">
        <v>1611</v>
      </c>
      <c r="I1046" s="146"/>
      <c r="L1046" s="31"/>
      <c r="M1046" s="147"/>
      <c r="T1046" s="55"/>
      <c r="AT1046" s="16" t="s">
        <v>140</v>
      </c>
      <c r="AU1046" s="16" t="s">
        <v>85</v>
      </c>
    </row>
    <row r="1047" spans="2:65" s="12" customFormat="1">
      <c r="B1047" s="148"/>
      <c r="D1047" s="144" t="s">
        <v>141</v>
      </c>
      <c r="E1047" s="149" t="s">
        <v>1</v>
      </c>
      <c r="F1047" s="150" t="s">
        <v>1612</v>
      </c>
      <c r="H1047" s="149" t="s">
        <v>1</v>
      </c>
      <c r="I1047" s="151"/>
      <c r="L1047" s="148"/>
      <c r="M1047" s="152"/>
      <c r="T1047" s="153"/>
      <c r="AT1047" s="149" t="s">
        <v>141</v>
      </c>
      <c r="AU1047" s="149" t="s">
        <v>85</v>
      </c>
      <c r="AV1047" s="12" t="s">
        <v>83</v>
      </c>
      <c r="AW1047" s="12" t="s">
        <v>32</v>
      </c>
      <c r="AX1047" s="12" t="s">
        <v>76</v>
      </c>
      <c r="AY1047" s="149" t="s">
        <v>132</v>
      </c>
    </row>
    <row r="1048" spans="2:65" s="13" customFormat="1">
      <c r="B1048" s="154"/>
      <c r="D1048" s="144" t="s">
        <v>141</v>
      </c>
      <c r="E1048" s="155" t="s">
        <v>1</v>
      </c>
      <c r="F1048" s="156" t="s">
        <v>1613</v>
      </c>
      <c r="H1048" s="157">
        <v>55.4</v>
      </c>
      <c r="I1048" s="158"/>
      <c r="L1048" s="154"/>
      <c r="M1048" s="159"/>
      <c r="T1048" s="160"/>
      <c r="AT1048" s="155" t="s">
        <v>141</v>
      </c>
      <c r="AU1048" s="155" t="s">
        <v>85</v>
      </c>
      <c r="AV1048" s="13" t="s">
        <v>85</v>
      </c>
      <c r="AW1048" s="13" t="s">
        <v>32</v>
      </c>
      <c r="AX1048" s="13" t="s">
        <v>76</v>
      </c>
      <c r="AY1048" s="155" t="s">
        <v>132</v>
      </c>
    </row>
    <row r="1049" spans="2:65" s="12" customFormat="1">
      <c r="B1049" s="148"/>
      <c r="D1049" s="144" t="s">
        <v>141</v>
      </c>
      <c r="E1049" s="149" t="s">
        <v>1</v>
      </c>
      <c r="F1049" s="150" t="s">
        <v>1614</v>
      </c>
      <c r="H1049" s="149" t="s">
        <v>1</v>
      </c>
      <c r="I1049" s="151"/>
      <c r="L1049" s="148"/>
      <c r="M1049" s="152"/>
      <c r="T1049" s="153"/>
      <c r="AT1049" s="149" t="s">
        <v>141</v>
      </c>
      <c r="AU1049" s="149" t="s">
        <v>85</v>
      </c>
      <c r="AV1049" s="12" t="s">
        <v>83</v>
      </c>
      <c r="AW1049" s="12" t="s">
        <v>32</v>
      </c>
      <c r="AX1049" s="12" t="s">
        <v>76</v>
      </c>
      <c r="AY1049" s="149" t="s">
        <v>132</v>
      </c>
    </row>
    <row r="1050" spans="2:65" s="13" customFormat="1">
      <c r="B1050" s="154"/>
      <c r="D1050" s="144" t="s">
        <v>141</v>
      </c>
      <c r="E1050" s="155" t="s">
        <v>1</v>
      </c>
      <c r="F1050" s="156" t="s">
        <v>1615</v>
      </c>
      <c r="H1050" s="157">
        <v>71.36</v>
      </c>
      <c r="I1050" s="158"/>
      <c r="L1050" s="154"/>
      <c r="M1050" s="159"/>
      <c r="T1050" s="160"/>
      <c r="AT1050" s="155" t="s">
        <v>141</v>
      </c>
      <c r="AU1050" s="155" t="s">
        <v>85</v>
      </c>
      <c r="AV1050" s="13" t="s">
        <v>85</v>
      </c>
      <c r="AW1050" s="13" t="s">
        <v>32</v>
      </c>
      <c r="AX1050" s="13" t="s">
        <v>76</v>
      </c>
      <c r="AY1050" s="155" t="s">
        <v>132</v>
      </c>
    </row>
    <row r="1051" spans="2:65" s="14" customFormat="1">
      <c r="B1051" s="161"/>
      <c r="D1051" s="144" t="s">
        <v>141</v>
      </c>
      <c r="E1051" s="162" t="s">
        <v>1</v>
      </c>
      <c r="F1051" s="163" t="s">
        <v>144</v>
      </c>
      <c r="H1051" s="164">
        <v>126.75999999999998</v>
      </c>
      <c r="I1051" s="165"/>
      <c r="L1051" s="161"/>
      <c r="M1051" s="166"/>
      <c r="T1051" s="167"/>
      <c r="AT1051" s="162" t="s">
        <v>141</v>
      </c>
      <c r="AU1051" s="162" t="s">
        <v>85</v>
      </c>
      <c r="AV1051" s="14" t="s">
        <v>131</v>
      </c>
      <c r="AW1051" s="14" t="s">
        <v>32</v>
      </c>
      <c r="AX1051" s="14" t="s">
        <v>83</v>
      </c>
      <c r="AY1051" s="162" t="s">
        <v>132</v>
      </c>
    </row>
    <row r="1052" spans="2:65" s="1" customFormat="1" ht="24.15" customHeight="1">
      <c r="B1052" s="31"/>
      <c r="C1052" s="131" t="s">
        <v>1616</v>
      </c>
      <c r="D1052" s="131" t="s">
        <v>135</v>
      </c>
      <c r="E1052" s="132" t="s">
        <v>1617</v>
      </c>
      <c r="F1052" s="133" t="s">
        <v>1618</v>
      </c>
      <c r="G1052" s="134" t="s">
        <v>191</v>
      </c>
      <c r="H1052" s="135">
        <v>477.17</v>
      </c>
      <c r="I1052" s="136"/>
      <c r="J1052" s="137">
        <f>ROUND(I1052*H1052,2)</f>
        <v>0</v>
      </c>
      <c r="K1052" s="133" t="s">
        <v>268</v>
      </c>
      <c r="L1052" s="31"/>
      <c r="M1052" s="138" t="s">
        <v>1</v>
      </c>
      <c r="N1052" s="139" t="s">
        <v>41</v>
      </c>
      <c r="P1052" s="140">
        <f>O1052*H1052</f>
        <v>0</v>
      </c>
      <c r="Q1052" s="140">
        <v>1.525E-2</v>
      </c>
      <c r="R1052" s="140">
        <f>Q1052*H1052</f>
        <v>7.2768424999999999</v>
      </c>
      <c r="S1052" s="140">
        <v>0</v>
      </c>
      <c r="T1052" s="141">
        <f>S1052*H1052</f>
        <v>0</v>
      </c>
      <c r="AR1052" s="142" t="s">
        <v>241</v>
      </c>
      <c r="AT1052" s="142" t="s">
        <v>135</v>
      </c>
      <c r="AU1052" s="142" t="s">
        <v>85</v>
      </c>
      <c r="AY1052" s="16" t="s">
        <v>132</v>
      </c>
      <c r="BE1052" s="143">
        <f>IF(N1052="základní",J1052,0)</f>
        <v>0</v>
      </c>
      <c r="BF1052" s="143">
        <f>IF(N1052="snížená",J1052,0)</f>
        <v>0</v>
      </c>
      <c r="BG1052" s="143">
        <f>IF(N1052="zákl. přenesená",J1052,0)</f>
        <v>0</v>
      </c>
      <c r="BH1052" s="143">
        <f>IF(N1052="sníž. přenesená",J1052,0)</f>
        <v>0</v>
      </c>
      <c r="BI1052" s="143">
        <f>IF(N1052="nulová",J1052,0)</f>
        <v>0</v>
      </c>
      <c r="BJ1052" s="16" t="s">
        <v>83</v>
      </c>
      <c r="BK1052" s="143">
        <f>ROUND(I1052*H1052,2)</f>
        <v>0</v>
      </c>
      <c r="BL1052" s="16" t="s">
        <v>241</v>
      </c>
      <c r="BM1052" s="142" t="s">
        <v>1619</v>
      </c>
    </row>
    <row r="1053" spans="2:65" s="1" customFormat="1" ht="38.4">
      <c r="B1053" s="31"/>
      <c r="D1053" s="144" t="s">
        <v>140</v>
      </c>
      <c r="F1053" s="145" t="s">
        <v>1620</v>
      </c>
      <c r="I1053" s="146"/>
      <c r="L1053" s="31"/>
      <c r="M1053" s="147"/>
      <c r="T1053" s="55"/>
      <c r="AT1053" s="16" t="s">
        <v>140</v>
      </c>
      <c r="AU1053" s="16" t="s">
        <v>85</v>
      </c>
    </row>
    <row r="1054" spans="2:65" s="12" customFormat="1" ht="30.6">
      <c r="B1054" s="148"/>
      <c r="D1054" s="144" t="s">
        <v>141</v>
      </c>
      <c r="E1054" s="149" t="s">
        <v>1</v>
      </c>
      <c r="F1054" s="150" t="s">
        <v>1621</v>
      </c>
      <c r="H1054" s="149" t="s">
        <v>1</v>
      </c>
      <c r="I1054" s="151"/>
      <c r="L1054" s="148"/>
      <c r="M1054" s="152"/>
      <c r="T1054" s="153"/>
      <c r="AT1054" s="149" t="s">
        <v>141</v>
      </c>
      <c r="AU1054" s="149" t="s">
        <v>85</v>
      </c>
      <c r="AV1054" s="12" t="s">
        <v>83</v>
      </c>
      <c r="AW1054" s="12" t="s">
        <v>32</v>
      </c>
      <c r="AX1054" s="12" t="s">
        <v>76</v>
      </c>
      <c r="AY1054" s="149" t="s">
        <v>132</v>
      </c>
    </row>
    <row r="1055" spans="2:65" s="12" customFormat="1" ht="30.6">
      <c r="B1055" s="148"/>
      <c r="D1055" s="144" t="s">
        <v>141</v>
      </c>
      <c r="E1055" s="149" t="s">
        <v>1</v>
      </c>
      <c r="F1055" s="150" t="s">
        <v>1622</v>
      </c>
      <c r="H1055" s="149" t="s">
        <v>1</v>
      </c>
      <c r="I1055" s="151"/>
      <c r="L1055" s="148"/>
      <c r="M1055" s="152"/>
      <c r="T1055" s="153"/>
      <c r="AT1055" s="149" t="s">
        <v>141</v>
      </c>
      <c r="AU1055" s="149" t="s">
        <v>85</v>
      </c>
      <c r="AV1055" s="12" t="s">
        <v>83</v>
      </c>
      <c r="AW1055" s="12" t="s">
        <v>32</v>
      </c>
      <c r="AX1055" s="12" t="s">
        <v>76</v>
      </c>
      <c r="AY1055" s="149" t="s">
        <v>132</v>
      </c>
    </row>
    <row r="1056" spans="2:65" s="12" customFormat="1">
      <c r="B1056" s="148"/>
      <c r="D1056" s="144" t="s">
        <v>141</v>
      </c>
      <c r="E1056" s="149" t="s">
        <v>1</v>
      </c>
      <c r="F1056" s="150" t="s">
        <v>1623</v>
      </c>
      <c r="H1056" s="149" t="s">
        <v>1</v>
      </c>
      <c r="I1056" s="151"/>
      <c r="L1056" s="148"/>
      <c r="M1056" s="152"/>
      <c r="T1056" s="153"/>
      <c r="AT1056" s="149" t="s">
        <v>141</v>
      </c>
      <c r="AU1056" s="149" t="s">
        <v>85</v>
      </c>
      <c r="AV1056" s="12" t="s">
        <v>83</v>
      </c>
      <c r="AW1056" s="12" t="s">
        <v>32</v>
      </c>
      <c r="AX1056" s="12" t="s">
        <v>76</v>
      </c>
      <c r="AY1056" s="149" t="s">
        <v>132</v>
      </c>
    </row>
    <row r="1057" spans="2:65" s="12" customFormat="1" ht="30.6">
      <c r="B1057" s="148"/>
      <c r="D1057" s="144" t="s">
        <v>141</v>
      </c>
      <c r="E1057" s="149" t="s">
        <v>1</v>
      </c>
      <c r="F1057" s="150" t="s">
        <v>1624</v>
      </c>
      <c r="H1057" s="149" t="s">
        <v>1</v>
      </c>
      <c r="I1057" s="151"/>
      <c r="L1057" s="148"/>
      <c r="M1057" s="152"/>
      <c r="T1057" s="153"/>
      <c r="AT1057" s="149" t="s">
        <v>141</v>
      </c>
      <c r="AU1057" s="149" t="s">
        <v>85</v>
      </c>
      <c r="AV1057" s="12" t="s">
        <v>83</v>
      </c>
      <c r="AW1057" s="12" t="s">
        <v>32</v>
      </c>
      <c r="AX1057" s="12" t="s">
        <v>76</v>
      </c>
      <c r="AY1057" s="149" t="s">
        <v>132</v>
      </c>
    </row>
    <row r="1058" spans="2:65" s="12" customFormat="1">
      <c r="B1058" s="148"/>
      <c r="D1058" s="144" t="s">
        <v>141</v>
      </c>
      <c r="E1058" s="149" t="s">
        <v>1</v>
      </c>
      <c r="F1058" s="150" t="s">
        <v>1625</v>
      </c>
      <c r="H1058" s="149" t="s">
        <v>1</v>
      </c>
      <c r="I1058" s="151"/>
      <c r="L1058" s="148"/>
      <c r="M1058" s="152"/>
      <c r="T1058" s="153"/>
      <c r="AT1058" s="149" t="s">
        <v>141</v>
      </c>
      <c r="AU1058" s="149" t="s">
        <v>85</v>
      </c>
      <c r="AV1058" s="12" t="s">
        <v>83</v>
      </c>
      <c r="AW1058" s="12" t="s">
        <v>32</v>
      </c>
      <c r="AX1058" s="12" t="s">
        <v>76</v>
      </c>
      <c r="AY1058" s="149" t="s">
        <v>132</v>
      </c>
    </row>
    <row r="1059" spans="2:65" s="13" customFormat="1">
      <c r="B1059" s="154"/>
      <c r="D1059" s="144" t="s">
        <v>141</v>
      </c>
      <c r="E1059" s="155" t="s">
        <v>1</v>
      </c>
      <c r="F1059" s="156" t="s">
        <v>1626</v>
      </c>
      <c r="H1059" s="157">
        <v>226.88</v>
      </c>
      <c r="I1059" s="158"/>
      <c r="L1059" s="154"/>
      <c r="M1059" s="159"/>
      <c r="T1059" s="160"/>
      <c r="AT1059" s="155" t="s">
        <v>141</v>
      </c>
      <c r="AU1059" s="155" t="s">
        <v>85</v>
      </c>
      <c r="AV1059" s="13" t="s">
        <v>85</v>
      </c>
      <c r="AW1059" s="13" t="s">
        <v>32</v>
      </c>
      <c r="AX1059" s="13" t="s">
        <v>76</v>
      </c>
      <c r="AY1059" s="155" t="s">
        <v>132</v>
      </c>
    </row>
    <row r="1060" spans="2:65" s="12" customFormat="1">
      <c r="B1060" s="148"/>
      <c r="D1060" s="144" t="s">
        <v>141</v>
      </c>
      <c r="E1060" s="149" t="s">
        <v>1</v>
      </c>
      <c r="F1060" s="150" t="s">
        <v>1627</v>
      </c>
      <c r="H1060" s="149" t="s">
        <v>1</v>
      </c>
      <c r="I1060" s="151"/>
      <c r="L1060" s="148"/>
      <c r="M1060" s="152"/>
      <c r="T1060" s="153"/>
      <c r="AT1060" s="149" t="s">
        <v>141</v>
      </c>
      <c r="AU1060" s="149" t="s">
        <v>85</v>
      </c>
      <c r="AV1060" s="12" t="s">
        <v>83</v>
      </c>
      <c r="AW1060" s="12" t="s">
        <v>32</v>
      </c>
      <c r="AX1060" s="12" t="s">
        <v>76</v>
      </c>
      <c r="AY1060" s="149" t="s">
        <v>132</v>
      </c>
    </row>
    <row r="1061" spans="2:65" s="13" customFormat="1">
      <c r="B1061" s="154"/>
      <c r="D1061" s="144" t="s">
        <v>141</v>
      </c>
      <c r="E1061" s="155" t="s">
        <v>1</v>
      </c>
      <c r="F1061" s="156" t="s">
        <v>1628</v>
      </c>
      <c r="H1061" s="157">
        <v>250.29</v>
      </c>
      <c r="I1061" s="158"/>
      <c r="L1061" s="154"/>
      <c r="M1061" s="159"/>
      <c r="T1061" s="160"/>
      <c r="AT1061" s="155" t="s">
        <v>141</v>
      </c>
      <c r="AU1061" s="155" t="s">
        <v>85</v>
      </c>
      <c r="AV1061" s="13" t="s">
        <v>85</v>
      </c>
      <c r="AW1061" s="13" t="s">
        <v>32</v>
      </c>
      <c r="AX1061" s="13" t="s">
        <v>76</v>
      </c>
      <c r="AY1061" s="155" t="s">
        <v>132</v>
      </c>
    </row>
    <row r="1062" spans="2:65" s="14" customFormat="1">
      <c r="B1062" s="161"/>
      <c r="D1062" s="144" t="s">
        <v>141</v>
      </c>
      <c r="E1062" s="162" t="s">
        <v>1</v>
      </c>
      <c r="F1062" s="163" t="s">
        <v>144</v>
      </c>
      <c r="H1062" s="164">
        <v>477.1699999999999</v>
      </c>
      <c r="I1062" s="165"/>
      <c r="L1062" s="161"/>
      <c r="M1062" s="166"/>
      <c r="T1062" s="167"/>
      <c r="AT1062" s="162" t="s">
        <v>141</v>
      </c>
      <c r="AU1062" s="162" t="s">
        <v>85</v>
      </c>
      <c r="AV1062" s="14" t="s">
        <v>131</v>
      </c>
      <c r="AW1062" s="14" t="s">
        <v>32</v>
      </c>
      <c r="AX1062" s="14" t="s">
        <v>83</v>
      </c>
      <c r="AY1062" s="162" t="s">
        <v>132</v>
      </c>
    </row>
    <row r="1063" spans="2:65" s="1" customFormat="1" ht="33" customHeight="1">
      <c r="B1063" s="31"/>
      <c r="C1063" s="131" t="s">
        <v>1629</v>
      </c>
      <c r="D1063" s="131" t="s">
        <v>135</v>
      </c>
      <c r="E1063" s="132" t="s">
        <v>1630</v>
      </c>
      <c r="F1063" s="133" t="s">
        <v>1631</v>
      </c>
      <c r="G1063" s="134" t="s">
        <v>462</v>
      </c>
      <c r="H1063" s="178"/>
      <c r="I1063" s="136"/>
      <c r="J1063" s="137">
        <f>ROUND(I1063*H1063,2)</f>
        <v>0</v>
      </c>
      <c r="K1063" s="133" t="s">
        <v>151</v>
      </c>
      <c r="L1063" s="31"/>
      <c r="M1063" s="138" t="s">
        <v>1</v>
      </c>
      <c r="N1063" s="139" t="s">
        <v>41</v>
      </c>
      <c r="P1063" s="140">
        <f>O1063*H1063</f>
        <v>0</v>
      </c>
      <c r="Q1063" s="140">
        <v>0</v>
      </c>
      <c r="R1063" s="140">
        <f>Q1063*H1063</f>
        <v>0</v>
      </c>
      <c r="S1063" s="140">
        <v>0</v>
      </c>
      <c r="T1063" s="141">
        <f>S1063*H1063</f>
        <v>0</v>
      </c>
      <c r="AR1063" s="142" t="s">
        <v>241</v>
      </c>
      <c r="AT1063" s="142" t="s">
        <v>135</v>
      </c>
      <c r="AU1063" s="142" t="s">
        <v>85</v>
      </c>
      <c r="AY1063" s="16" t="s">
        <v>132</v>
      </c>
      <c r="BE1063" s="143">
        <f>IF(N1063="základní",J1063,0)</f>
        <v>0</v>
      </c>
      <c r="BF1063" s="143">
        <f>IF(N1063="snížená",J1063,0)</f>
        <v>0</v>
      </c>
      <c r="BG1063" s="143">
        <f>IF(N1063="zákl. přenesená",J1063,0)</f>
        <v>0</v>
      </c>
      <c r="BH1063" s="143">
        <f>IF(N1063="sníž. přenesená",J1063,0)</f>
        <v>0</v>
      </c>
      <c r="BI1063" s="143">
        <f>IF(N1063="nulová",J1063,0)</f>
        <v>0</v>
      </c>
      <c r="BJ1063" s="16" t="s">
        <v>83</v>
      </c>
      <c r="BK1063" s="143">
        <f>ROUND(I1063*H1063,2)</f>
        <v>0</v>
      </c>
      <c r="BL1063" s="16" t="s">
        <v>241</v>
      </c>
      <c r="BM1063" s="142" t="s">
        <v>1632</v>
      </c>
    </row>
    <row r="1064" spans="2:65" s="1" customFormat="1" ht="48">
      <c r="B1064" s="31"/>
      <c r="D1064" s="144" t="s">
        <v>140</v>
      </c>
      <c r="F1064" s="145" t="s">
        <v>1633</v>
      </c>
      <c r="I1064" s="146"/>
      <c r="L1064" s="31"/>
      <c r="M1064" s="147"/>
      <c r="T1064" s="55"/>
      <c r="AT1064" s="16" t="s">
        <v>140</v>
      </c>
      <c r="AU1064" s="16" t="s">
        <v>85</v>
      </c>
    </row>
    <row r="1065" spans="2:65" s="11" customFormat="1" ht="22.95" customHeight="1">
      <c r="B1065" s="119"/>
      <c r="D1065" s="120" t="s">
        <v>75</v>
      </c>
      <c r="E1065" s="129" t="s">
        <v>498</v>
      </c>
      <c r="F1065" s="129" t="s">
        <v>499</v>
      </c>
      <c r="I1065" s="122"/>
      <c r="J1065" s="130">
        <f>BK1065</f>
        <v>0</v>
      </c>
      <c r="L1065" s="119"/>
      <c r="M1065" s="124"/>
      <c r="P1065" s="125">
        <f>SUM(P1066:P1107)</f>
        <v>0</v>
      </c>
      <c r="R1065" s="125">
        <f>SUM(R1066:R1107)</f>
        <v>0.19214072999999998</v>
      </c>
      <c r="T1065" s="126">
        <f>SUM(T1066:T1107)</f>
        <v>0</v>
      </c>
      <c r="AR1065" s="120" t="s">
        <v>85</v>
      </c>
      <c r="AT1065" s="127" t="s">
        <v>75</v>
      </c>
      <c r="AU1065" s="127" t="s">
        <v>83</v>
      </c>
      <c r="AY1065" s="120" t="s">
        <v>132</v>
      </c>
      <c r="BK1065" s="128">
        <f>SUM(BK1066:BK1107)</f>
        <v>0</v>
      </c>
    </row>
    <row r="1066" spans="2:65" s="1" customFormat="1" ht="24.15" customHeight="1">
      <c r="B1066" s="31"/>
      <c r="C1066" s="131" t="s">
        <v>1634</v>
      </c>
      <c r="D1066" s="131" t="s">
        <v>135</v>
      </c>
      <c r="E1066" s="132" t="s">
        <v>1635</v>
      </c>
      <c r="F1066" s="133" t="s">
        <v>1636</v>
      </c>
      <c r="G1066" s="134" t="s">
        <v>1637</v>
      </c>
      <c r="H1066" s="135">
        <v>1</v>
      </c>
      <c r="I1066" s="136"/>
      <c r="J1066" s="137">
        <f>ROUND(I1066*H1066,2)</f>
        <v>0</v>
      </c>
      <c r="K1066" s="133" t="s">
        <v>268</v>
      </c>
      <c r="L1066" s="31"/>
      <c r="M1066" s="138" t="s">
        <v>1</v>
      </c>
      <c r="N1066" s="139" t="s">
        <v>41</v>
      </c>
      <c r="P1066" s="140">
        <f>O1066*H1066</f>
        <v>0</v>
      </c>
      <c r="Q1066" s="140">
        <v>0</v>
      </c>
      <c r="R1066" s="140">
        <f>Q1066*H1066</f>
        <v>0</v>
      </c>
      <c r="S1066" s="140">
        <v>0</v>
      </c>
      <c r="T1066" s="141">
        <f>S1066*H1066</f>
        <v>0</v>
      </c>
      <c r="AR1066" s="142" t="s">
        <v>241</v>
      </c>
      <c r="AT1066" s="142" t="s">
        <v>135</v>
      </c>
      <c r="AU1066" s="142" t="s">
        <v>85</v>
      </c>
      <c r="AY1066" s="16" t="s">
        <v>132</v>
      </c>
      <c r="BE1066" s="143">
        <f>IF(N1066="základní",J1066,0)</f>
        <v>0</v>
      </c>
      <c r="BF1066" s="143">
        <f>IF(N1066="snížená",J1066,0)</f>
        <v>0</v>
      </c>
      <c r="BG1066" s="143">
        <f>IF(N1066="zákl. přenesená",J1066,0)</f>
        <v>0</v>
      </c>
      <c r="BH1066" s="143">
        <f>IF(N1066="sníž. přenesená",J1066,0)</f>
        <v>0</v>
      </c>
      <c r="BI1066" s="143">
        <f>IF(N1066="nulová",J1066,0)</f>
        <v>0</v>
      </c>
      <c r="BJ1066" s="16" t="s">
        <v>83</v>
      </c>
      <c r="BK1066" s="143">
        <f>ROUND(I1066*H1066,2)</f>
        <v>0</v>
      </c>
      <c r="BL1066" s="16" t="s">
        <v>241</v>
      </c>
      <c r="BM1066" s="142" t="s">
        <v>1638</v>
      </c>
    </row>
    <row r="1067" spans="2:65" s="1" customFormat="1" ht="19.2">
      <c r="B1067" s="31"/>
      <c r="D1067" s="144" t="s">
        <v>140</v>
      </c>
      <c r="F1067" s="145" t="s">
        <v>1636</v>
      </c>
      <c r="I1067" s="146"/>
      <c r="L1067" s="31"/>
      <c r="M1067" s="147"/>
      <c r="T1067" s="55"/>
      <c r="AT1067" s="16" t="s">
        <v>140</v>
      </c>
      <c r="AU1067" s="16" t="s">
        <v>85</v>
      </c>
    </row>
    <row r="1068" spans="2:65" s="1" customFormat="1" ht="24.15" customHeight="1">
      <c r="B1068" s="31"/>
      <c r="C1068" s="131" t="s">
        <v>1639</v>
      </c>
      <c r="D1068" s="131" t="s">
        <v>135</v>
      </c>
      <c r="E1068" s="132" t="s">
        <v>1640</v>
      </c>
      <c r="F1068" s="133" t="s">
        <v>1641</v>
      </c>
      <c r="G1068" s="134" t="s">
        <v>503</v>
      </c>
      <c r="H1068" s="135">
        <v>123.194</v>
      </c>
      <c r="I1068" s="136"/>
      <c r="J1068" s="137">
        <f>ROUND(I1068*H1068,2)</f>
        <v>0</v>
      </c>
      <c r="K1068" s="133" t="s">
        <v>151</v>
      </c>
      <c r="L1068" s="31"/>
      <c r="M1068" s="138" t="s">
        <v>1</v>
      </c>
      <c r="N1068" s="139" t="s">
        <v>41</v>
      </c>
      <c r="P1068" s="140">
        <f>O1068*H1068</f>
        <v>0</v>
      </c>
      <c r="Q1068" s="140">
        <v>8.8999999999999995E-4</v>
      </c>
      <c r="R1068" s="140">
        <f>Q1068*H1068</f>
        <v>0.10964266</v>
      </c>
      <c r="S1068" s="140">
        <v>0</v>
      </c>
      <c r="T1068" s="141">
        <f>S1068*H1068</f>
        <v>0</v>
      </c>
      <c r="AR1068" s="142" t="s">
        <v>241</v>
      </c>
      <c r="AT1068" s="142" t="s">
        <v>135</v>
      </c>
      <c r="AU1068" s="142" t="s">
        <v>85</v>
      </c>
      <c r="AY1068" s="16" t="s">
        <v>132</v>
      </c>
      <c r="BE1068" s="143">
        <f>IF(N1068="základní",J1068,0)</f>
        <v>0</v>
      </c>
      <c r="BF1068" s="143">
        <f>IF(N1068="snížená",J1068,0)</f>
        <v>0</v>
      </c>
      <c r="BG1068" s="143">
        <f>IF(N1068="zákl. přenesená",J1068,0)</f>
        <v>0</v>
      </c>
      <c r="BH1068" s="143">
        <f>IF(N1068="sníž. přenesená",J1068,0)</f>
        <v>0</v>
      </c>
      <c r="BI1068" s="143">
        <f>IF(N1068="nulová",J1068,0)</f>
        <v>0</v>
      </c>
      <c r="BJ1068" s="16" t="s">
        <v>83</v>
      </c>
      <c r="BK1068" s="143">
        <f>ROUND(I1068*H1068,2)</f>
        <v>0</v>
      </c>
      <c r="BL1068" s="16" t="s">
        <v>241</v>
      </c>
      <c r="BM1068" s="142" t="s">
        <v>1642</v>
      </c>
    </row>
    <row r="1069" spans="2:65" s="1" customFormat="1" ht="19.2">
      <c r="B1069" s="31"/>
      <c r="D1069" s="144" t="s">
        <v>140</v>
      </c>
      <c r="F1069" s="145" t="s">
        <v>1643</v>
      </c>
      <c r="I1069" s="146"/>
      <c r="L1069" s="31"/>
      <c r="M1069" s="147"/>
      <c r="T1069" s="55"/>
      <c r="AT1069" s="16" t="s">
        <v>140</v>
      </c>
      <c r="AU1069" s="16" t="s">
        <v>85</v>
      </c>
    </row>
    <row r="1070" spans="2:65" s="12" customFormat="1">
      <c r="B1070" s="148"/>
      <c r="D1070" s="144" t="s">
        <v>141</v>
      </c>
      <c r="E1070" s="149" t="s">
        <v>1</v>
      </c>
      <c r="F1070" s="150" t="s">
        <v>512</v>
      </c>
      <c r="H1070" s="149" t="s">
        <v>1</v>
      </c>
      <c r="I1070" s="151"/>
      <c r="L1070" s="148"/>
      <c r="M1070" s="152"/>
      <c r="T1070" s="153"/>
      <c r="AT1070" s="149" t="s">
        <v>141</v>
      </c>
      <c r="AU1070" s="149" t="s">
        <v>85</v>
      </c>
      <c r="AV1070" s="12" t="s">
        <v>83</v>
      </c>
      <c r="AW1070" s="12" t="s">
        <v>32</v>
      </c>
      <c r="AX1070" s="12" t="s">
        <v>76</v>
      </c>
      <c r="AY1070" s="149" t="s">
        <v>132</v>
      </c>
    </row>
    <row r="1071" spans="2:65" s="12" customFormat="1">
      <c r="B1071" s="148"/>
      <c r="D1071" s="144" t="s">
        <v>141</v>
      </c>
      <c r="E1071" s="149" t="s">
        <v>1</v>
      </c>
      <c r="F1071" s="150" t="s">
        <v>1644</v>
      </c>
      <c r="H1071" s="149" t="s">
        <v>1</v>
      </c>
      <c r="I1071" s="151"/>
      <c r="L1071" s="148"/>
      <c r="M1071" s="152"/>
      <c r="T1071" s="153"/>
      <c r="AT1071" s="149" t="s">
        <v>141</v>
      </c>
      <c r="AU1071" s="149" t="s">
        <v>85</v>
      </c>
      <c r="AV1071" s="12" t="s">
        <v>83</v>
      </c>
      <c r="AW1071" s="12" t="s">
        <v>32</v>
      </c>
      <c r="AX1071" s="12" t="s">
        <v>76</v>
      </c>
      <c r="AY1071" s="149" t="s">
        <v>132</v>
      </c>
    </row>
    <row r="1072" spans="2:65" s="13" customFormat="1">
      <c r="B1072" s="154"/>
      <c r="D1072" s="144" t="s">
        <v>141</v>
      </c>
      <c r="E1072" s="155" t="s">
        <v>1</v>
      </c>
      <c r="F1072" s="156" t="s">
        <v>1645</v>
      </c>
      <c r="H1072" s="157">
        <v>123.194</v>
      </c>
      <c r="I1072" s="158"/>
      <c r="L1072" s="154"/>
      <c r="M1072" s="159"/>
      <c r="T1072" s="160"/>
      <c r="AT1072" s="155" t="s">
        <v>141</v>
      </c>
      <c r="AU1072" s="155" t="s">
        <v>85</v>
      </c>
      <c r="AV1072" s="13" t="s">
        <v>85</v>
      </c>
      <c r="AW1072" s="13" t="s">
        <v>32</v>
      </c>
      <c r="AX1072" s="13" t="s">
        <v>76</v>
      </c>
      <c r="AY1072" s="155" t="s">
        <v>132</v>
      </c>
    </row>
    <row r="1073" spans="2:65" s="14" customFormat="1">
      <c r="B1073" s="161"/>
      <c r="D1073" s="144" t="s">
        <v>141</v>
      </c>
      <c r="E1073" s="162" t="s">
        <v>1</v>
      </c>
      <c r="F1073" s="163" t="s">
        <v>144</v>
      </c>
      <c r="H1073" s="164">
        <v>123.194</v>
      </c>
      <c r="I1073" s="165"/>
      <c r="L1073" s="161"/>
      <c r="M1073" s="166"/>
      <c r="T1073" s="167"/>
      <c r="AT1073" s="162" t="s">
        <v>141</v>
      </c>
      <c r="AU1073" s="162" t="s">
        <v>85</v>
      </c>
      <c r="AV1073" s="14" t="s">
        <v>131</v>
      </c>
      <c r="AW1073" s="14" t="s">
        <v>32</v>
      </c>
      <c r="AX1073" s="14" t="s">
        <v>83</v>
      </c>
      <c r="AY1073" s="162" t="s">
        <v>132</v>
      </c>
    </row>
    <row r="1074" spans="2:65" s="1" customFormat="1" ht="33" customHeight="1">
      <c r="B1074" s="31"/>
      <c r="C1074" s="131" t="s">
        <v>1646</v>
      </c>
      <c r="D1074" s="131" t="s">
        <v>135</v>
      </c>
      <c r="E1074" s="132" t="s">
        <v>1647</v>
      </c>
      <c r="F1074" s="133" t="s">
        <v>1648</v>
      </c>
      <c r="G1074" s="134" t="s">
        <v>503</v>
      </c>
      <c r="H1074" s="135">
        <v>27.649000000000001</v>
      </c>
      <c r="I1074" s="136"/>
      <c r="J1074" s="137">
        <f>ROUND(I1074*H1074,2)</f>
        <v>0</v>
      </c>
      <c r="K1074" s="133" t="s">
        <v>151</v>
      </c>
      <c r="L1074" s="31"/>
      <c r="M1074" s="138" t="s">
        <v>1</v>
      </c>
      <c r="N1074" s="139" t="s">
        <v>41</v>
      </c>
      <c r="P1074" s="140">
        <f>O1074*H1074</f>
        <v>0</v>
      </c>
      <c r="Q1074" s="140">
        <v>9.3000000000000005E-4</v>
      </c>
      <c r="R1074" s="140">
        <f>Q1074*H1074</f>
        <v>2.5713570000000002E-2</v>
      </c>
      <c r="S1074" s="140">
        <v>0</v>
      </c>
      <c r="T1074" s="141">
        <f>S1074*H1074</f>
        <v>0</v>
      </c>
      <c r="AR1074" s="142" t="s">
        <v>241</v>
      </c>
      <c r="AT1074" s="142" t="s">
        <v>135</v>
      </c>
      <c r="AU1074" s="142" t="s">
        <v>85</v>
      </c>
      <c r="AY1074" s="16" t="s">
        <v>132</v>
      </c>
      <c r="BE1074" s="143">
        <f>IF(N1074="základní",J1074,0)</f>
        <v>0</v>
      </c>
      <c r="BF1074" s="143">
        <f>IF(N1074="snížená",J1074,0)</f>
        <v>0</v>
      </c>
      <c r="BG1074" s="143">
        <f>IF(N1074="zákl. přenesená",J1074,0)</f>
        <v>0</v>
      </c>
      <c r="BH1074" s="143">
        <f>IF(N1074="sníž. přenesená",J1074,0)</f>
        <v>0</v>
      </c>
      <c r="BI1074" s="143">
        <f>IF(N1074="nulová",J1074,0)</f>
        <v>0</v>
      </c>
      <c r="BJ1074" s="16" t="s">
        <v>83</v>
      </c>
      <c r="BK1074" s="143">
        <f>ROUND(I1074*H1074,2)</f>
        <v>0</v>
      </c>
      <c r="BL1074" s="16" t="s">
        <v>241</v>
      </c>
      <c r="BM1074" s="142" t="s">
        <v>1649</v>
      </c>
    </row>
    <row r="1075" spans="2:65" s="1" customFormat="1" ht="19.2">
      <c r="B1075" s="31"/>
      <c r="D1075" s="144" t="s">
        <v>140</v>
      </c>
      <c r="F1075" s="145" t="s">
        <v>1650</v>
      </c>
      <c r="I1075" s="146"/>
      <c r="L1075" s="31"/>
      <c r="M1075" s="147"/>
      <c r="T1075" s="55"/>
      <c r="AT1075" s="16" t="s">
        <v>140</v>
      </c>
      <c r="AU1075" s="16" t="s">
        <v>85</v>
      </c>
    </row>
    <row r="1076" spans="2:65" s="12" customFormat="1">
      <c r="B1076" s="148"/>
      <c r="D1076" s="144" t="s">
        <v>141</v>
      </c>
      <c r="E1076" s="149" t="s">
        <v>1</v>
      </c>
      <c r="F1076" s="150" t="s">
        <v>512</v>
      </c>
      <c r="H1076" s="149" t="s">
        <v>1</v>
      </c>
      <c r="I1076" s="151"/>
      <c r="L1076" s="148"/>
      <c r="M1076" s="152"/>
      <c r="T1076" s="153"/>
      <c r="AT1076" s="149" t="s">
        <v>141</v>
      </c>
      <c r="AU1076" s="149" t="s">
        <v>85</v>
      </c>
      <c r="AV1076" s="12" t="s">
        <v>83</v>
      </c>
      <c r="AW1076" s="12" t="s">
        <v>32</v>
      </c>
      <c r="AX1076" s="12" t="s">
        <v>76</v>
      </c>
      <c r="AY1076" s="149" t="s">
        <v>132</v>
      </c>
    </row>
    <row r="1077" spans="2:65" s="12" customFormat="1">
      <c r="B1077" s="148"/>
      <c r="D1077" s="144" t="s">
        <v>141</v>
      </c>
      <c r="E1077" s="149" t="s">
        <v>1</v>
      </c>
      <c r="F1077" s="150" t="s">
        <v>1651</v>
      </c>
      <c r="H1077" s="149" t="s">
        <v>1</v>
      </c>
      <c r="I1077" s="151"/>
      <c r="L1077" s="148"/>
      <c r="M1077" s="152"/>
      <c r="T1077" s="153"/>
      <c r="AT1077" s="149" t="s">
        <v>141</v>
      </c>
      <c r="AU1077" s="149" t="s">
        <v>85</v>
      </c>
      <c r="AV1077" s="12" t="s">
        <v>83</v>
      </c>
      <c r="AW1077" s="12" t="s">
        <v>32</v>
      </c>
      <c r="AX1077" s="12" t="s">
        <v>76</v>
      </c>
      <c r="AY1077" s="149" t="s">
        <v>132</v>
      </c>
    </row>
    <row r="1078" spans="2:65" s="13" customFormat="1">
      <c r="B1078" s="154"/>
      <c r="D1078" s="144" t="s">
        <v>141</v>
      </c>
      <c r="E1078" s="155" t="s">
        <v>1</v>
      </c>
      <c r="F1078" s="156" t="s">
        <v>1652</v>
      </c>
      <c r="H1078" s="157">
        <v>27.649000000000001</v>
      </c>
      <c r="I1078" s="158"/>
      <c r="L1078" s="154"/>
      <c r="M1078" s="159"/>
      <c r="T1078" s="160"/>
      <c r="AT1078" s="155" t="s">
        <v>141</v>
      </c>
      <c r="AU1078" s="155" t="s">
        <v>85</v>
      </c>
      <c r="AV1078" s="13" t="s">
        <v>85</v>
      </c>
      <c r="AW1078" s="13" t="s">
        <v>32</v>
      </c>
      <c r="AX1078" s="13" t="s">
        <v>76</v>
      </c>
      <c r="AY1078" s="155" t="s">
        <v>132</v>
      </c>
    </row>
    <row r="1079" spans="2:65" s="14" customFormat="1">
      <c r="B1079" s="161"/>
      <c r="D1079" s="144" t="s">
        <v>141</v>
      </c>
      <c r="E1079" s="162" t="s">
        <v>1</v>
      </c>
      <c r="F1079" s="163" t="s">
        <v>144</v>
      </c>
      <c r="H1079" s="164">
        <v>27.649000000000001</v>
      </c>
      <c r="I1079" s="165"/>
      <c r="L1079" s="161"/>
      <c r="M1079" s="166"/>
      <c r="T1079" s="167"/>
      <c r="AT1079" s="162" t="s">
        <v>141</v>
      </c>
      <c r="AU1079" s="162" t="s">
        <v>85</v>
      </c>
      <c r="AV1079" s="14" t="s">
        <v>131</v>
      </c>
      <c r="AW1079" s="14" t="s">
        <v>32</v>
      </c>
      <c r="AX1079" s="14" t="s">
        <v>83</v>
      </c>
      <c r="AY1079" s="162" t="s">
        <v>132</v>
      </c>
    </row>
    <row r="1080" spans="2:65" s="1" customFormat="1" ht="33" customHeight="1">
      <c r="B1080" s="31"/>
      <c r="C1080" s="131" t="s">
        <v>1653</v>
      </c>
      <c r="D1080" s="131" t="s">
        <v>135</v>
      </c>
      <c r="E1080" s="132" t="s">
        <v>1654</v>
      </c>
      <c r="F1080" s="133" t="s">
        <v>1655</v>
      </c>
      <c r="G1080" s="134" t="s">
        <v>520</v>
      </c>
      <c r="H1080" s="135">
        <v>4</v>
      </c>
      <c r="I1080" s="136"/>
      <c r="J1080" s="137">
        <f>ROUND(I1080*H1080,2)</f>
        <v>0</v>
      </c>
      <c r="K1080" s="133" t="s">
        <v>151</v>
      </c>
      <c r="L1080" s="31"/>
      <c r="M1080" s="138" t="s">
        <v>1</v>
      </c>
      <c r="N1080" s="139" t="s">
        <v>41</v>
      </c>
      <c r="P1080" s="140">
        <f>O1080*H1080</f>
        <v>0</v>
      </c>
      <c r="Q1080" s="140">
        <v>0</v>
      </c>
      <c r="R1080" s="140">
        <f>Q1080*H1080</f>
        <v>0</v>
      </c>
      <c r="S1080" s="140">
        <v>0</v>
      </c>
      <c r="T1080" s="141">
        <f>S1080*H1080</f>
        <v>0</v>
      </c>
      <c r="AR1080" s="142" t="s">
        <v>241</v>
      </c>
      <c r="AT1080" s="142" t="s">
        <v>135</v>
      </c>
      <c r="AU1080" s="142" t="s">
        <v>85</v>
      </c>
      <c r="AY1080" s="16" t="s">
        <v>132</v>
      </c>
      <c r="BE1080" s="143">
        <f>IF(N1080="základní",J1080,0)</f>
        <v>0</v>
      </c>
      <c r="BF1080" s="143">
        <f>IF(N1080="snížená",J1080,0)</f>
        <v>0</v>
      </c>
      <c r="BG1080" s="143">
        <f>IF(N1080="zákl. přenesená",J1080,0)</f>
        <v>0</v>
      </c>
      <c r="BH1080" s="143">
        <f>IF(N1080="sníž. přenesená",J1080,0)</f>
        <v>0</v>
      </c>
      <c r="BI1080" s="143">
        <f>IF(N1080="nulová",J1080,0)</f>
        <v>0</v>
      </c>
      <c r="BJ1080" s="16" t="s">
        <v>83</v>
      </c>
      <c r="BK1080" s="143">
        <f>ROUND(I1080*H1080,2)</f>
        <v>0</v>
      </c>
      <c r="BL1080" s="16" t="s">
        <v>241</v>
      </c>
      <c r="BM1080" s="142" t="s">
        <v>1656</v>
      </c>
    </row>
    <row r="1081" spans="2:65" s="1" customFormat="1" ht="28.8">
      <c r="B1081" s="31"/>
      <c r="D1081" s="144" t="s">
        <v>140</v>
      </c>
      <c r="F1081" s="145" t="s">
        <v>1657</v>
      </c>
      <c r="I1081" s="146"/>
      <c r="L1081" s="31"/>
      <c r="M1081" s="147"/>
      <c r="T1081" s="55"/>
      <c r="AT1081" s="16" t="s">
        <v>140</v>
      </c>
      <c r="AU1081" s="16" t="s">
        <v>85</v>
      </c>
    </row>
    <row r="1082" spans="2:65" s="1" customFormat="1" ht="24.15" customHeight="1">
      <c r="B1082" s="31"/>
      <c r="C1082" s="131" t="s">
        <v>1658</v>
      </c>
      <c r="D1082" s="131" t="s">
        <v>135</v>
      </c>
      <c r="E1082" s="132" t="s">
        <v>508</v>
      </c>
      <c r="F1082" s="133" t="s">
        <v>509</v>
      </c>
      <c r="G1082" s="134" t="s">
        <v>503</v>
      </c>
      <c r="H1082" s="135">
        <v>22.05</v>
      </c>
      <c r="I1082" s="136"/>
      <c r="J1082" s="137">
        <f>ROUND(I1082*H1082,2)</f>
        <v>0</v>
      </c>
      <c r="K1082" s="133" t="s">
        <v>151</v>
      </c>
      <c r="L1082" s="31"/>
      <c r="M1082" s="138" t="s">
        <v>1</v>
      </c>
      <c r="N1082" s="139" t="s">
        <v>41</v>
      </c>
      <c r="P1082" s="140">
        <f>O1082*H1082</f>
        <v>0</v>
      </c>
      <c r="Q1082" s="140">
        <v>6.0999999999999997E-4</v>
      </c>
      <c r="R1082" s="140">
        <f>Q1082*H1082</f>
        <v>1.3450500000000001E-2</v>
      </c>
      <c r="S1082" s="140">
        <v>0</v>
      </c>
      <c r="T1082" s="141">
        <f>S1082*H1082</f>
        <v>0</v>
      </c>
      <c r="AR1082" s="142" t="s">
        <v>241</v>
      </c>
      <c r="AT1082" s="142" t="s">
        <v>135</v>
      </c>
      <c r="AU1082" s="142" t="s">
        <v>85</v>
      </c>
      <c r="AY1082" s="16" t="s">
        <v>132</v>
      </c>
      <c r="BE1082" s="143">
        <f>IF(N1082="základní",J1082,0)</f>
        <v>0</v>
      </c>
      <c r="BF1082" s="143">
        <f>IF(N1082="snížená",J1082,0)</f>
        <v>0</v>
      </c>
      <c r="BG1082" s="143">
        <f>IF(N1082="zákl. přenesená",J1082,0)</f>
        <v>0</v>
      </c>
      <c r="BH1082" s="143">
        <f>IF(N1082="sníž. přenesená",J1082,0)</f>
        <v>0</v>
      </c>
      <c r="BI1082" s="143">
        <f>IF(N1082="nulová",J1082,0)</f>
        <v>0</v>
      </c>
      <c r="BJ1082" s="16" t="s">
        <v>83</v>
      </c>
      <c r="BK1082" s="143">
        <f>ROUND(I1082*H1082,2)</f>
        <v>0</v>
      </c>
      <c r="BL1082" s="16" t="s">
        <v>241</v>
      </c>
      <c r="BM1082" s="142" t="s">
        <v>1659</v>
      </c>
    </row>
    <row r="1083" spans="2:65" s="1" customFormat="1" ht="19.2">
      <c r="B1083" s="31"/>
      <c r="D1083" s="144" t="s">
        <v>140</v>
      </c>
      <c r="F1083" s="145" t="s">
        <v>511</v>
      </c>
      <c r="I1083" s="146"/>
      <c r="L1083" s="31"/>
      <c r="M1083" s="147"/>
      <c r="T1083" s="55"/>
      <c r="AT1083" s="16" t="s">
        <v>140</v>
      </c>
      <c r="AU1083" s="16" t="s">
        <v>85</v>
      </c>
    </row>
    <row r="1084" spans="2:65" s="12" customFormat="1">
      <c r="B1084" s="148"/>
      <c r="D1084" s="144" t="s">
        <v>141</v>
      </c>
      <c r="E1084" s="149" t="s">
        <v>1</v>
      </c>
      <c r="F1084" s="150" t="s">
        <v>512</v>
      </c>
      <c r="H1084" s="149" t="s">
        <v>1</v>
      </c>
      <c r="I1084" s="151"/>
      <c r="L1084" s="148"/>
      <c r="M1084" s="152"/>
      <c r="T1084" s="153"/>
      <c r="AT1084" s="149" t="s">
        <v>141</v>
      </c>
      <c r="AU1084" s="149" t="s">
        <v>85</v>
      </c>
      <c r="AV1084" s="12" t="s">
        <v>83</v>
      </c>
      <c r="AW1084" s="12" t="s">
        <v>32</v>
      </c>
      <c r="AX1084" s="12" t="s">
        <v>76</v>
      </c>
      <c r="AY1084" s="149" t="s">
        <v>132</v>
      </c>
    </row>
    <row r="1085" spans="2:65" s="12" customFormat="1">
      <c r="B1085" s="148"/>
      <c r="D1085" s="144" t="s">
        <v>141</v>
      </c>
      <c r="E1085" s="149" t="s">
        <v>1</v>
      </c>
      <c r="F1085" s="150" t="s">
        <v>1660</v>
      </c>
      <c r="H1085" s="149" t="s">
        <v>1</v>
      </c>
      <c r="I1085" s="151"/>
      <c r="L1085" s="148"/>
      <c r="M1085" s="152"/>
      <c r="T1085" s="153"/>
      <c r="AT1085" s="149" t="s">
        <v>141</v>
      </c>
      <c r="AU1085" s="149" t="s">
        <v>85</v>
      </c>
      <c r="AV1085" s="12" t="s">
        <v>83</v>
      </c>
      <c r="AW1085" s="12" t="s">
        <v>32</v>
      </c>
      <c r="AX1085" s="12" t="s">
        <v>76</v>
      </c>
      <c r="AY1085" s="149" t="s">
        <v>132</v>
      </c>
    </row>
    <row r="1086" spans="2:65" s="13" customFormat="1">
      <c r="B1086" s="154"/>
      <c r="D1086" s="144" t="s">
        <v>141</v>
      </c>
      <c r="E1086" s="155" t="s">
        <v>1</v>
      </c>
      <c r="F1086" s="156" t="s">
        <v>1661</v>
      </c>
      <c r="H1086" s="157">
        <v>0.85</v>
      </c>
      <c r="I1086" s="158"/>
      <c r="L1086" s="154"/>
      <c r="M1086" s="159"/>
      <c r="T1086" s="160"/>
      <c r="AT1086" s="155" t="s">
        <v>141</v>
      </c>
      <c r="AU1086" s="155" t="s">
        <v>85</v>
      </c>
      <c r="AV1086" s="13" t="s">
        <v>85</v>
      </c>
      <c r="AW1086" s="13" t="s">
        <v>32</v>
      </c>
      <c r="AX1086" s="13" t="s">
        <v>76</v>
      </c>
      <c r="AY1086" s="155" t="s">
        <v>132</v>
      </c>
    </row>
    <row r="1087" spans="2:65" s="12" customFormat="1">
      <c r="B1087" s="148"/>
      <c r="D1087" s="144" t="s">
        <v>141</v>
      </c>
      <c r="E1087" s="149" t="s">
        <v>1</v>
      </c>
      <c r="F1087" s="150" t="s">
        <v>1662</v>
      </c>
      <c r="H1087" s="149" t="s">
        <v>1</v>
      </c>
      <c r="I1087" s="151"/>
      <c r="L1087" s="148"/>
      <c r="M1087" s="152"/>
      <c r="T1087" s="153"/>
      <c r="AT1087" s="149" t="s">
        <v>141</v>
      </c>
      <c r="AU1087" s="149" t="s">
        <v>85</v>
      </c>
      <c r="AV1087" s="12" t="s">
        <v>83</v>
      </c>
      <c r="AW1087" s="12" t="s">
        <v>32</v>
      </c>
      <c r="AX1087" s="12" t="s">
        <v>76</v>
      </c>
      <c r="AY1087" s="149" t="s">
        <v>132</v>
      </c>
    </row>
    <row r="1088" spans="2:65" s="13" customFormat="1">
      <c r="B1088" s="154"/>
      <c r="D1088" s="144" t="s">
        <v>141</v>
      </c>
      <c r="E1088" s="155" t="s">
        <v>1</v>
      </c>
      <c r="F1088" s="156" t="s">
        <v>1663</v>
      </c>
      <c r="H1088" s="157">
        <v>21.2</v>
      </c>
      <c r="I1088" s="158"/>
      <c r="L1088" s="154"/>
      <c r="M1088" s="159"/>
      <c r="T1088" s="160"/>
      <c r="AT1088" s="155" t="s">
        <v>141</v>
      </c>
      <c r="AU1088" s="155" t="s">
        <v>85</v>
      </c>
      <c r="AV1088" s="13" t="s">
        <v>85</v>
      </c>
      <c r="AW1088" s="13" t="s">
        <v>32</v>
      </c>
      <c r="AX1088" s="13" t="s">
        <v>76</v>
      </c>
      <c r="AY1088" s="155" t="s">
        <v>132</v>
      </c>
    </row>
    <row r="1089" spans="2:65" s="14" customFormat="1">
      <c r="B1089" s="161"/>
      <c r="D1089" s="144" t="s">
        <v>141</v>
      </c>
      <c r="E1089" s="162" t="s">
        <v>1</v>
      </c>
      <c r="F1089" s="163" t="s">
        <v>144</v>
      </c>
      <c r="H1089" s="164">
        <v>22.05</v>
      </c>
      <c r="I1089" s="165"/>
      <c r="L1089" s="161"/>
      <c r="M1089" s="166"/>
      <c r="T1089" s="167"/>
      <c r="AT1089" s="162" t="s">
        <v>141</v>
      </c>
      <c r="AU1089" s="162" t="s">
        <v>85</v>
      </c>
      <c r="AV1089" s="14" t="s">
        <v>131</v>
      </c>
      <c r="AW1089" s="14" t="s">
        <v>32</v>
      </c>
      <c r="AX1089" s="14" t="s">
        <v>83</v>
      </c>
      <c r="AY1089" s="162" t="s">
        <v>132</v>
      </c>
    </row>
    <row r="1090" spans="2:65" s="1" customFormat="1" ht="24.15" customHeight="1">
      <c r="B1090" s="31"/>
      <c r="C1090" s="131" t="s">
        <v>775</v>
      </c>
      <c r="D1090" s="131" t="s">
        <v>135</v>
      </c>
      <c r="E1090" s="132" t="s">
        <v>1664</v>
      </c>
      <c r="F1090" s="133" t="s">
        <v>1665</v>
      </c>
      <c r="G1090" s="134" t="s">
        <v>503</v>
      </c>
      <c r="H1090" s="135">
        <v>46.1</v>
      </c>
      <c r="I1090" s="136"/>
      <c r="J1090" s="137">
        <f>ROUND(I1090*H1090,2)</f>
        <v>0</v>
      </c>
      <c r="K1090" s="133" t="s">
        <v>151</v>
      </c>
      <c r="L1090" s="31"/>
      <c r="M1090" s="138" t="s">
        <v>1</v>
      </c>
      <c r="N1090" s="139" t="s">
        <v>41</v>
      </c>
      <c r="P1090" s="140">
        <f>O1090*H1090</f>
        <v>0</v>
      </c>
      <c r="Q1090" s="140">
        <v>9.3999999999999997E-4</v>
      </c>
      <c r="R1090" s="140">
        <f>Q1090*H1090</f>
        <v>4.3333999999999998E-2</v>
      </c>
      <c r="S1090" s="140">
        <v>0</v>
      </c>
      <c r="T1090" s="141">
        <f>S1090*H1090</f>
        <v>0</v>
      </c>
      <c r="AR1090" s="142" t="s">
        <v>241</v>
      </c>
      <c r="AT1090" s="142" t="s">
        <v>135</v>
      </c>
      <c r="AU1090" s="142" t="s">
        <v>85</v>
      </c>
      <c r="AY1090" s="16" t="s">
        <v>132</v>
      </c>
      <c r="BE1090" s="143">
        <f>IF(N1090="základní",J1090,0)</f>
        <v>0</v>
      </c>
      <c r="BF1090" s="143">
        <f>IF(N1090="snížená",J1090,0)</f>
        <v>0</v>
      </c>
      <c r="BG1090" s="143">
        <f>IF(N1090="zákl. přenesená",J1090,0)</f>
        <v>0</v>
      </c>
      <c r="BH1090" s="143">
        <f>IF(N1090="sníž. přenesená",J1090,0)</f>
        <v>0</v>
      </c>
      <c r="BI1090" s="143">
        <f>IF(N1090="nulová",J1090,0)</f>
        <v>0</v>
      </c>
      <c r="BJ1090" s="16" t="s">
        <v>83</v>
      </c>
      <c r="BK1090" s="143">
        <f>ROUND(I1090*H1090,2)</f>
        <v>0</v>
      </c>
      <c r="BL1090" s="16" t="s">
        <v>241</v>
      </c>
      <c r="BM1090" s="142" t="s">
        <v>1666</v>
      </c>
    </row>
    <row r="1091" spans="2:65" s="1" customFormat="1" ht="19.2">
      <c r="B1091" s="31"/>
      <c r="D1091" s="144" t="s">
        <v>140</v>
      </c>
      <c r="F1091" s="145" t="s">
        <v>1667</v>
      </c>
      <c r="I1091" s="146"/>
      <c r="L1091" s="31"/>
      <c r="M1091" s="147"/>
      <c r="T1091" s="55"/>
      <c r="AT1091" s="16" t="s">
        <v>140</v>
      </c>
      <c r="AU1091" s="16" t="s">
        <v>85</v>
      </c>
    </row>
    <row r="1092" spans="2:65" s="12" customFormat="1">
      <c r="B1092" s="148"/>
      <c r="D1092" s="144" t="s">
        <v>141</v>
      </c>
      <c r="E1092" s="149" t="s">
        <v>1</v>
      </c>
      <c r="F1092" s="150" t="s">
        <v>512</v>
      </c>
      <c r="H1092" s="149" t="s">
        <v>1</v>
      </c>
      <c r="I1092" s="151"/>
      <c r="L1092" s="148"/>
      <c r="M1092" s="152"/>
      <c r="T1092" s="153"/>
      <c r="AT1092" s="149" t="s">
        <v>141</v>
      </c>
      <c r="AU1092" s="149" t="s">
        <v>85</v>
      </c>
      <c r="AV1092" s="12" t="s">
        <v>83</v>
      </c>
      <c r="AW1092" s="12" t="s">
        <v>32</v>
      </c>
      <c r="AX1092" s="12" t="s">
        <v>76</v>
      </c>
      <c r="AY1092" s="149" t="s">
        <v>132</v>
      </c>
    </row>
    <row r="1093" spans="2:65" s="12" customFormat="1">
      <c r="B1093" s="148"/>
      <c r="D1093" s="144" t="s">
        <v>141</v>
      </c>
      <c r="E1093" s="149" t="s">
        <v>1</v>
      </c>
      <c r="F1093" s="150" t="s">
        <v>1668</v>
      </c>
      <c r="H1093" s="149" t="s">
        <v>1</v>
      </c>
      <c r="I1093" s="151"/>
      <c r="L1093" s="148"/>
      <c r="M1093" s="152"/>
      <c r="T1093" s="153"/>
      <c r="AT1093" s="149" t="s">
        <v>141</v>
      </c>
      <c r="AU1093" s="149" t="s">
        <v>85</v>
      </c>
      <c r="AV1093" s="12" t="s">
        <v>83</v>
      </c>
      <c r="AW1093" s="12" t="s">
        <v>32</v>
      </c>
      <c r="AX1093" s="12" t="s">
        <v>76</v>
      </c>
      <c r="AY1093" s="149" t="s">
        <v>132</v>
      </c>
    </row>
    <row r="1094" spans="2:65" s="13" customFormat="1">
      <c r="B1094" s="154"/>
      <c r="D1094" s="144" t="s">
        <v>141</v>
      </c>
      <c r="E1094" s="155" t="s">
        <v>1</v>
      </c>
      <c r="F1094" s="156" t="s">
        <v>1669</v>
      </c>
      <c r="H1094" s="157">
        <v>2.2000000000000002</v>
      </c>
      <c r="I1094" s="158"/>
      <c r="L1094" s="154"/>
      <c r="M1094" s="159"/>
      <c r="T1094" s="160"/>
      <c r="AT1094" s="155" t="s">
        <v>141</v>
      </c>
      <c r="AU1094" s="155" t="s">
        <v>85</v>
      </c>
      <c r="AV1094" s="13" t="s">
        <v>85</v>
      </c>
      <c r="AW1094" s="13" t="s">
        <v>32</v>
      </c>
      <c r="AX1094" s="13" t="s">
        <v>76</v>
      </c>
      <c r="AY1094" s="155" t="s">
        <v>132</v>
      </c>
    </row>
    <row r="1095" spans="2:65" s="12" customFormat="1">
      <c r="B1095" s="148"/>
      <c r="D1095" s="144" t="s">
        <v>141</v>
      </c>
      <c r="E1095" s="149" t="s">
        <v>1</v>
      </c>
      <c r="F1095" s="150" t="s">
        <v>1670</v>
      </c>
      <c r="H1095" s="149" t="s">
        <v>1</v>
      </c>
      <c r="I1095" s="151"/>
      <c r="L1095" s="148"/>
      <c r="M1095" s="152"/>
      <c r="T1095" s="153"/>
      <c r="AT1095" s="149" t="s">
        <v>141</v>
      </c>
      <c r="AU1095" s="149" t="s">
        <v>85</v>
      </c>
      <c r="AV1095" s="12" t="s">
        <v>83</v>
      </c>
      <c r="AW1095" s="12" t="s">
        <v>32</v>
      </c>
      <c r="AX1095" s="12" t="s">
        <v>76</v>
      </c>
      <c r="AY1095" s="149" t="s">
        <v>132</v>
      </c>
    </row>
    <row r="1096" spans="2:65" s="13" customFormat="1">
      <c r="B1096" s="154"/>
      <c r="D1096" s="144" t="s">
        <v>141</v>
      </c>
      <c r="E1096" s="155" t="s">
        <v>1</v>
      </c>
      <c r="F1096" s="156" t="s">
        <v>1671</v>
      </c>
      <c r="H1096" s="157">
        <v>4.4000000000000004</v>
      </c>
      <c r="I1096" s="158"/>
      <c r="L1096" s="154"/>
      <c r="M1096" s="159"/>
      <c r="T1096" s="160"/>
      <c r="AT1096" s="155" t="s">
        <v>141</v>
      </c>
      <c r="AU1096" s="155" t="s">
        <v>85</v>
      </c>
      <c r="AV1096" s="13" t="s">
        <v>85</v>
      </c>
      <c r="AW1096" s="13" t="s">
        <v>32</v>
      </c>
      <c r="AX1096" s="13" t="s">
        <v>76</v>
      </c>
      <c r="AY1096" s="155" t="s">
        <v>132</v>
      </c>
    </row>
    <row r="1097" spans="2:65" s="12" customFormat="1">
      <c r="B1097" s="148"/>
      <c r="D1097" s="144" t="s">
        <v>141</v>
      </c>
      <c r="E1097" s="149" t="s">
        <v>1</v>
      </c>
      <c r="F1097" s="150" t="s">
        <v>1672</v>
      </c>
      <c r="H1097" s="149" t="s">
        <v>1</v>
      </c>
      <c r="I1097" s="151"/>
      <c r="L1097" s="148"/>
      <c r="M1097" s="152"/>
      <c r="T1097" s="153"/>
      <c r="AT1097" s="149" t="s">
        <v>141</v>
      </c>
      <c r="AU1097" s="149" t="s">
        <v>85</v>
      </c>
      <c r="AV1097" s="12" t="s">
        <v>83</v>
      </c>
      <c r="AW1097" s="12" t="s">
        <v>32</v>
      </c>
      <c r="AX1097" s="12" t="s">
        <v>76</v>
      </c>
      <c r="AY1097" s="149" t="s">
        <v>132</v>
      </c>
    </row>
    <row r="1098" spans="2:65" s="13" customFormat="1">
      <c r="B1098" s="154"/>
      <c r="D1098" s="144" t="s">
        <v>141</v>
      </c>
      <c r="E1098" s="155" t="s">
        <v>1</v>
      </c>
      <c r="F1098" s="156" t="s">
        <v>1673</v>
      </c>
      <c r="H1098" s="157">
        <v>1.5</v>
      </c>
      <c r="I1098" s="158"/>
      <c r="L1098" s="154"/>
      <c r="M1098" s="159"/>
      <c r="T1098" s="160"/>
      <c r="AT1098" s="155" t="s">
        <v>141</v>
      </c>
      <c r="AU1098" s="155" t="s">
        <v>85</v>
      </c>
      <c r="AV1098" s="13" t="s">
        <v>85</v>
      </c>
      <c r="AW1098" s="13" t="s">
        <v>32</v>
      </c>
      <c r="AX1098" s="13" t="s">
        <v>76</v>
      </c>
      <c r="AY1098" s="155" t="s">
        <v>132</v>
      </c>
    </row>
    <row r="1099" spans="2:65" s="12" customFormat="1">
      <c r="B1099" s="148"/>
      <c r="D1099" s="144" t="s">
        <v>141</v>
      </c>
      <c r="E1099" s="149" t="s">
        <v>1</v>
      </c>
      <c r="F1099" s="150" t="s">
        <v>1674</v>
      </c>
      <c r="H1099" s="149" t="s">
        <v>1</v>
      </c>
      <c r="I1099" s="151"/>
      <c r="L1099" s="148"/>
      <c r="M1099" s="152"/>
      <c r="T1099" s="153"/>
      <c r="AT1099" s="149" t="s">
        <v>141</v>
      </c>
      <c r="AU1099" s="149" t="s">
        <v>85</v>
      </c>
      <c r="AV1099" s="12" t="s">
        <v>83</v>
      </c>
      <c r="AW1099" s="12" t="s">
        <v>32</v>
      </c>
      <c r="AX1099" s="12" t="s">
        <v>76</v>
      </c>
      <c r="AY1099" s="149" t="s">
        <v>132</v>
      </c>
    </row>
    <row r="1100" spans="2:65" s="13" customFormat="1">
      <c r="B1100" s="154"/>
      <c r="D1100" s="144" t="s">
        <v>141</v>
      </c>
      <c r="E1100" s="155" t="s">
        <v>1</v>
      </c>
      <c r="F1100" s="156" t="s">
        <v>1675</v>
      </c>
      <c r="H1100" s="157">
        <v>22</v>
      </c>
      <c r="I1100" s="158"/>
      <c r="L1100" s="154"/>
      <c r="M1100" s="159"/>
      <c r="T1100" s="160"/>
      <c r="AT1100" s="155" t="s">
        <v>141</v>
      </c>
      <c r="AU1100" s="155" t="s">
        <v>85</v>
      </c>
      <c r="AV1100" s="13" t="s">
        <v>85</v>
      </c>
      <c r="AW1100" s="13" t="s">
        <v>32</v>
      </c>
      <c r="AX1100" s="13" t="s">
        <v>76</v>
      </c>
      <c r="AY1100" s="155" t="s">
        <v>132</v>
      </c>
    </row>
    <row r="1101" spans="2:65" s="12" customFormat="1">
      <c r="B1101" s="148"/>
      <c r="D1101" s="144" t="s">
        <v>141</v>
      </c>
      <c r="E1101" s="149" t="s">
        <v>1</v>
      </c>
      <c r="F1101" s="150" t="s">
        <v>1676</v>
      </c>
      <c r="H1101" s="149" t="s">
        <v>1</v>
      </c>
      <c r="I1101" s="151"/>
      <c r="L1101" s="148"/>
      <c r="M1101" s="152"/>
      <c r="T1101" s="153"/>
      <c r="AT1101" s="149" t="s">
        <v>141</v>
      </c>
      <c r="AU1101" s="149" t="s">
        <v>85</v>
      </c>
      <c r="AV1101" s="12" t="s">
        <v>83</v>
      </c>
      <c r="AW1101" s="12" t="s">
        <v>32</v>
      </c>
      <c r="AX1101" s="12" t="s">
        <v>76</v>
      </c>
      <c r="AY1101" s="149" t="s">
        <v>132</v>
      </c>
    </row>
    <row r="1102" spans="2:65" s="13" customFormat="1">
      <c r="B1102" s="154"/>
      <c r="D1102" s="144" t="s">
        <v>141</v>
      </c>
      <c r="E1102" s="155" t="s">
        <v>1</v>
      </c>
      <c r="F1102" s="156" t="s">
        <v>1677</v>
      </c>
      <c r="H1102" s="157">
        <v>16</v>
      </c>
      <c r="I1102" s="158"/>
      <c r="L1102" s="154"/>
      <c r="M1102" s="159"/>
      <c r="T1102" s="160"/>
      <c r="AT1102" s="155" t="s">
        <v>141</v>
      </c>
      <c r="AU1102" s="155" t="s">
        <v>85</v>
      </c>
      <c r="AV1102" s="13" t="s">
        <v>85</v>
      </c>
      <c r="AW1102" s="13" t="s">
        <v>32</v>
      </c>
      <c r="AX1102" s="13" t="s">
        <v>76</v>
      </c>
      <c r="AY1102" s="155" t="s">
        <v>132</v>
      </c>
    </row>
    <row r="1103" spans="2:65" s="14" customFormat="1">
      <c r="B1103" s="161"/>
      <c r="D1103" s="144" t="s">
        <v>141</v>
      </c>
      <c r="E1103" s="162" t="s">
        <v>1</v>
      </c>
      <c r="F1103" s="163" t="s">
        <v>144</v>
      </c>
      <c r="H1103" s="164">
        <v>46.1</v>
      </c>
      <c r="I1103" s="165"/>
      <c r="L1103" s="161"/>
      <c r="M1103" s="166"/>
      <c r="T1103" s="167"/>
      <c r="AT1103" s="162" t="s">
        <v>141</v>
      </c>
      <c r="AU1103" s="162" t="s">
        <v>85</v>
      </c>
      <c r="AV1103" s="14" t="s">
        <v>131</v>
      </c>
      <c r="AW1103" s="14" t="s">
        <v>32</v>
      </c>
      <c r="AX1103" s="14" t="s">
        <v>83</v>
      </c>
      <c r="AY1103" s="162" t="s">
        <v>132</v>
      </c>
    </row>
    <row r="1104" spans="2:65" s="1" customFormat="1" ht="24.15" customHeight="1">
      <c r="B1104" s="31"/>
      <c r="C1104" s="131" t="s">
        <v>1678</v>
      </c>
      <c r="D1104" s="131" t="s">
        <v>135</v>
      </c>
      <c r="E1104" s="132" t="s">
        <v>518</v>
      </c>
      <c r="F1104" s="133" t="s">
        <v>519</v>
      </c>
      <c r="G1104" s="134" t="s">
        <v>520</v>
      </c>
      <c r="H1104" s="135">
        <v>52</v>
      </c>
      <c r="I1104" s="136"/>
      <c r="J1104" s="137">
        <f>ROUND(I1104*H1104,2)</f>
        <v>0</v>
      </c>
      <c r="K1104" s="133" t="s">
        <v>151</v>
      </c>
      <c r="L1104" s="31"/>
      <c r="M1104" s="138" t="s">
        <v>1</v>
      </c>
      <c r="N1104" s="139" t="s">
        <v>41</v>
      </c>
      <c r="P1104" s="140">
        <f>O1104*H1104</f>
        <v>0</v>
      </c>
      <c r="Q1104" s="140">
        <v>0</v>
      </c>
      <c r="R1104" s="140">
        <f>Q1104*H1104</f>
        <v>0</v>
      </c>
      <c r="S1104" s="140">
        <v>0</v>
      </c>
      <c r="T1104" s="141">
        <f>S1104*H1104</f>
        <v>0</v>
      </c>
      <c r="AR1104" s="142" t="s">
        <v>241</v>
      </c>
      <c r="AT1104" s="142" t="s">
        <v>135</v>
      </c>
      <c r="AU1104" s="142" t="s">
        <v>85</v>
      </c>
      <c r="AY1104" s="16" t="s">
        <v>132</v>
      </c>
      <c r="BE1104" s="143">
        <f>IF(N1104="základní",J1104,0)</f>
        <v>0</v>
      </c>
      <c r="BF1104" s="143">
        <f>IF(N1104="snížená",J1104,0)</f>
        <v>0</v>
      </c>
      <c r="BG1104" s="143">
        <f>IF(N1104="zákl. přenesená",J1104,0)</f>
        <v>0</v>
      </c>
      <c r="BH1104" s="143">
        <f>IF(N1104="sníž. přenesená",J1104,0)</f>
        <v>0</v>
      </c>
      <c r="BI1104" s="143">
        <f>IF(N1104="nulová",J1104,0)</f>
        <v>0</v>
      </c>
      <c r="BJ1104" s="16" t="s">
        <v>83</v>
      </c>
      <c r="BK1104" s="143">
        <f>ROUND(I1104*H1104,2)</f>
        <v>0</v>
      </c>
      <c r="BL1104" s="16" t="s">
        <v>241</v>
      </c>
      <c r="BM1104" s="142" t="s">
        <v>1679</v>
      </c>
    </row>
    <row r="1105" spans="2:65" s="1" customFormat="1" ht="28.8">
      <c r="B1105" s="31"/>
      <c r="D1105" s="144" t="s">
        <v>140</v>
      </c>
      <c r="F1105" s="145" t="s">
        <v>522</v>
      </c>
      <c r="I1105" s="146"/>
      <c r="L1105" s="31"/>
      <c r="M1105" s="147"/>
      <c r="T1105" s="55"/>
      <c r="AT1105" s="16" t="s">
        <v>140</v>
      </c>
      <c r="AU1105" s="16" t="s">
        <v>85</v>
      </c>
    </row>
    <row r="1106" spans="2:65" s="1" customFormat="1" ht="24.15" customHeight="1">
      <c r="B1106" s="31"/>
      <c r="C1106" s="131" t="s">
        <v>1680</v>
      </c>
      <c r="D1106" s="131" t="s">
        <v>135</v>
      </c>
      <c r="E1106" s="132" t="s">
        <v>524</v>
      </c>
      <c r="F1106" s="133" t="s">
        <v>525</v>
      </c>
      <c r="G1106" s="134" t="s">
        <v>462</v>
      </c>
      <c r="H1106" s="178"/>
      <c r="I1106" s="136"/>
      <c r="J1106" s="137">
        <f>ROUND(I1106*H1106,2)</f>
        <v>0</v>
      </c>
      <c r="K1106" s="133" t="s">
        <v>151</v>
      </c>
      <c r="L1106" s="31"/>
      <c r="M1106" s="138" t="s">
        <v>1</v>
      </c>
      <c r="N1106" s="139" t="s">
        <v>41</v>
      </c>
      <c r="P1106" s="140">
        <f>O1106*H1106</f>
        <v>0</v>
      </c>
      <c r="Q1106" s="140">
        <v>0</v>
      </c>
      <c r="R1106" s="140">
        <f>Q1106*H1106</f>
        <v>0</v>
      </c>
      <c r="S1106" s="140">
        <v>0</v>
      </c>
      <c r="T1106" s="141">
        <f>S1106*H1106</f>
        <v>0</v>
      </c>
      <c r="AR1106" s="142" t="s">
        <v>241</v>
      </c>
      <c r="AT1106" s="142" t="s">
        <v>135</v>
      </c>
      <c r="AU1106" s="142" t="s">
        <v>85</v>
      </c>
      <c r="AY1106" s="16" t="s">
        <v>132</v>
      </c>
      <c r="BE1106" s="143">
        <f>IF(N1106="základní",J1106,0)</f>
        <v>0</v>
      </c>
      <c r="BF1106" s="143">
        <f>IF(N1106="snížená",J1106,0)</f>
        <v>0</v>
      </c>
      <c r="BG1106" s="143">
        <f>IF(N1106="zákl. přenesená",J1106,0)</f>
        <v>0</v>
      </c>
      <c r="BH1106" s="143">
        <f>IF(N1106="sníž. přenesená",J1106,0)</f>
        <v>0</v>
      </c>
      <c r="BI1106" s="143">
        <f>IF(N1106="nulová",J1106,0)</f>
        <v>0</v>
      </c>
      <c r="BJ1106" s="16" t="s">
        <v>83</v>
      </c>
      <c r="BK1106" s="143">
        <f>ROUND(I1106*H1106,2)</f>
        <v>0</v>
      </c>
      <c r="BL1106" s="16" t="s">
        <v>241</v>
      </c>
      <c r="BM1106" s="142" t="s">
        <v>1681</v>
      </c>
    </row>
    <row r="1107" spans="2:65" s="1" customFormat="1" ht="28.8">
      <c r="B1107" s="31"/>
      <c r="D1107" s="144" t="s">
        <v>140</v>
      </c>
      <c r="F1107" s="145" t="s">
        <v>527</v>
      </c>
      <c r="I1107" s="146"/>
      <c r="L1107" s="31"/>
      <c r="M1107" s="147"/>
      <c r="T1107" s="55"/>
      <c r="AT1107" s="16" t="s">
        <v>140</v>
      </c>
      <c r="AU1107" s="16" t="s">
        <v>85</v>
      </c>
    </row>
    <row r="1108" spans="2:65" s="11" customFormat="1" ht="22.95" customHeight="1">
      <c r="B1108" s="119"/>
      <c r="D1108" s="120" t="s">
        <v>75</v>
      </c>
      <c r="E1108" s="129" t="s">
        <v>528</v>
      </c>
      <c r="F1108" s="129" t="s">
        <v>529</v>
      </c>
      <c r="I1108" s="122"/>
      <c r="J1108" s="130">
        <f>BK1108</f>
        <v>0</v>
      </c>
      <c r="L1108" s="119"/>
      <c r="M1108" s="124"/>
      <c r="P1108" s="125">
        <f>SUM(P1109:P1163)</f>
        <v>0</v>
      </c>
      <c r="R1108" s="125">
        <f>SUM(R1109:R1163)</f>
        <v>0.28360215</v>
      </c>
      <c r="T1108" s="126">
        <f>SUM(T1109:T1163)</f>
        <v>0</v>
      </c>
      <c r="AR1108" s="120" t="s">
        <v>85</v>
      </c>
      <c r="AT1108" s="127" t="s">
        <v>75</v>
      </c>
      <c r="AU1108" s="127" t="s">
        <v>83</v>
      </c>
      <c r="AY1108" s="120" t="s">
        <v>132</v>
      </c>
      <c r="BK1108" s="128">
        <f>SUM(BK1109:BK1163)</f>
        <v>0</v>
      </c>
    </row>
    <row r="1109" spans="2:65" s="1" customFormat="1" ht="24.15" customHeight="1">
      <c r="B1109" s="31"/>
      <c r="C1109" s="131" t="s">
        <v>1682</v>
      </c>
      <c r="D1109" s="131" t="s">
        <v>135</v>
      </c>
      <c r="E1109" s="132" t="s">
        <v>1683</v>
      </c>
      <c r="F1109" s="133" t="s">
        <v>1684</v>
      </c>
      <c r="G1109" s="134" t="s">
        <v>191</v>
      </c>
      <c r="H1109" s="135">
        <v>2.5049999999999999</v>
      </c>
      <c r="I1109" s="136"/>
      <c r="J1109" s="137">
        <f>ROUND(I1109*H1109,2)</f>
        <v>0</v>
      </c>
      <c r="K1109" s="133" t="s">
        <v>151</v>
      </c>
      <c r="L1109" s="31"/>
      <c r="M1109" s="138" t="s">
        <v>1</v>
      </c>
      <c r="N1109" s="139" t="s">
        <v>41</v>
      </c>
      <c r="P1109" s="140">
        <f>O1109*H1109</f>
        <v>0</v>
      </c>
      <c r="Q1109" s="140">
        <v>2.5999999999999998E-4</v>
      </c>
      <c r="R1109" s="140">
        <f>Q1109*H1109</f>
        <v>6.5129999999999995E-4</v>
      </c>
      <c r="S1109" s="140">
        <v>0</v>
      </c>
      <c r="T1109" s="141">
        <f>S1109*H1109</f>
        <v>0</v>
      </c>
      <c r="AR1109" s="142" t="s">
        <v>241</v>
      </c>
      <c r="AT1109" s="142" t="s">
        <v>135</v>
      </c>
      <c r="AU1109" s="142" t="s">
        <v>85</v>
      </c>
      <c r="AY1109" s="16" t="s">
        <v>132</v>
      </c>
      <c r="BE1109" s="143">
        <f>IF(N1109="základní",J1109,0)</f>
        <v>0</v>
      </c>
      <c r="BF1109" s="143">
        <f>IF(N1109="snížená",J1109,0)</f>
        <v>0</v>
      </c>
      <c r="BG1109" s="143">
        <f>IF(N1109="zákl. přenesená",J1109,0)</f>
        <v>0</v>
      </c>
      <c r="BH1109" s="143">
        <f>IF(N1109="sníž. přenesená",J1109,0)</f>
        <v>0</v>
      </c>
      <c r="BI1109" s="143">
        <f>IF(N1109="nulová",J1109,0)</f>
        <v>0</v>
      </c>
      <c r="BJ1109" s="16" t="s">
        <v>83</v>
      </c>
      <c r="BK1109" s="143">
        <f>ROUND(I1109*H1109,2)</f>
        <v>0</v>
      </c>
      <c r="BL1109" s="16" t="s">
        <v>241</v>
      </c>
      <c r="BM1109" s="142" t="s">
        <v>1685</v>
      </c>
    </row>
    <row r="1110" spans="2:65" s="1" customFormat="1" ht="19.2">
      <c r="B1110" s="31"/>
      <c r="D1110" s="144" t="s">
        <v>140</v>
      </c>
      <c r="F1110" s="145" t="s">
        <v>1686</v>
      </c>
      <c r="I1110" s="146"/>
      <c r="L1110" s="31"/>
      <c r="M1110" s="147"/>
      <c r="T1110" s="55"/>
      <c r="AT1110" s="16" t="s">
        <v>140</v>
      </c>
      <c r="AU1110" s="16" t="s">
        <v>85</v>
      </c>
    </row>
    <row r="1111" spans="2:65" s="12" customFormat="1">
      <c r="B1111" s="148"/>
      <c r="D1111" s="144" t="s">
        <v>141</v>
      </c>
      <c r="E1111" s="149" t="s">
        <v>1</v>
      </c>
      <c r="F1111" s="150" t="s">
        <v>1687</v>
      </c>
      <c r="H1111" s="149" t="s">
        <v>1</v>
      </c>
      <c r="I1111" s="151"/>
      <c r="L1111" s="148"/>
      <c r="M1111" s="152"/>
      <c r="T1111" s="153"/>
      <c r="AT1111" s="149" t="s">
        <v>141</v>
      </c>
      <c r="AU1111" s="149" t="s">
        <v>85</v>
      </c>
      <c r="AV1111" s="12" t="s">
        <v>83</v>
      </c>
      <c r="AW1111" s="12" t="s">
        <v>32</v>
      </c>
      <c r="AX1111" s="12" t="s">
        <v>76</v>
      </c>
      <c r="AY1111" s="149" t="s">
        <v>132</v>
      </c>
    </row>
    <row r="1112" spans="2:65" s="13" customFormat="1">
      <c r="B1112" s="154"/>
      <c r="D1112" s="144" t="s">
        <v>141</v>
      </c>
      <c r="E1112" s="155" t="s">
        <v>1</v>
      </c>
      <c r="F1112" s="156" t="s">
        <v>1688</v>
      </c>
      <c r="H1112" s="157">
        <v>2.5049999999999999</v>
      </c>
      <c r="I1112" s="158"/>
      <c r="L1112" s="154"/>
      <c r="M1112" s="159"/>
      <c r="T1112" s="160"/>
      <c r="AT1112" s="155" t="s">
        <v>141</v>
      </c>
      <c r="AU1112" s="155" t="s">
        <v>85</v>
      </c>
      <c r="AV1112" s="13" t="s">
        <v>85</v>
      </c>
      <c r="AW1112" s="13" t="s">
        <v>32</v>
      </c>
      <c r="AX1112" s="13" t="s">
        <v>76</v>
      </c>
      <c r="AY1112" s="155" t="s">
        <v>132</v>
      </c>
    </row>
    <row r="1113" spans="2:65" s="14" customFormat="1">
      <c r="B1113" s="161"/>
      <c r="D1113" s="144" t="s">
        <v>141</v>
      </c>
      <c r="E1113" s="162" t="s">
        <v>1</v>
      </c>
      <c r="F1113" s="163" t="s">
        <v>144</v>
      </c>
      <c r="H1113" s="164">
        <v>2.5049999999999999</v>
      </c>
      <c r="I1113" s="165"/>
      <c r="L1113" s="161"/>
      <c r="M1113" s="166"/>
      <c r="T1113" s="167"/>
      <c r="AT1113" s="162" t="s">
        <v>141</v>
      </c>
      <c r="AU1113" s="162" t="s">
        <v>85</v>
      </c>
      <c r="AV1113" s="14" t="s">
        <v>131</v>
      </c>
      <c r="AW1113" s="14" t="s">
        <v>32</v>
      </c>
      <c r="AX1113" s="14" t="s">
        <v>83</v>
      </c>
      <c r="AY1113" s="162" t="s">
        <v>132</v>
      </c>
    </row>
    <row r="1114" spans="2:65" s="1" customFormat="1" ht="24.15" customHeight="1">
      <c r="B1114" s="31"/>
      <c r="C1114" s="168" t="s">
        <v>1689</v>
      </c>
      <c r="D1114" s="168" t="s">
        <v>236</v>
      </c>
      <c r="E1114" s="169" t="s">
        <v>1690</v>
      </c>
      <c r="F1114" s="170" t="s">
        <v>1691</v>
      </c>
      <c r="G1114" s="171" t="s">
        <v>191</v>
      </c>
      <c r="H1114" s="172">
        <v>2.5049999999999999</v>
      </c>
      <c r="I1114" s="173"/>
      <c r="J1114" s="174">
        <f>ROUND(I1114*H1114,2)</f>
        <v>0</v>
      </c>
      <c r="K1114" s="170" t="s">
        <v>151</v>
      </c>
      <c r="L1114" s="175"/>
      <c r="M1114" s="176" t="s">
        <v>1</v>
      </c>
      <c r="N1114" s="177" t="s">
        <v>41</v>
      </c>
      <c r="P1114" s="140">
        <f>O1114*H1114</f>
        <v>0</v>
      </c>
      <c r="Q1114" s="140">
        <v>2.9170000000000005E-2</v>
      </c>
      <c r="R1114" s="140">
        <f>Q1114*H1114</f>
        <v>7.3070850000000007E-2</v>
      </c>
      <c r="S1114" s="140">
        <v>0</v>
      </c>
      <c r="T1114" s="141">
        <f>S1114*H1114</f>
        <v>0</v>
      </c>
      <c r="AR1114" s="142" t="s">
        <v>338</v>
      </c>
      <c r="AT1114" s="142" t="s">
        <v>236</v>
      </c>
      <c r="AU1114" s="142" t="s">
        <v>85</v>
      </c>
      <c r="AY1114" s="16" t="s">
        <v>132</v>
      </c>
      <c r="BE1114" s="143">
        <f>IF(N1114="základní",J1114,0)</f>
        <v>0</v>
      </c>
      <c r="BF1114" s="143">
        <f>IF(N1114="snížená",J1114,0)</f>
        <v>0</v>
      </c>
      <c r="BG1114" s="143">
        <f>IF(N1114="zákl. přenesená",J1114,0)</f>
        <v>0</v>
      </c>
      <c r="BH1114" s="143">
        <f>IF(N1114="sníž. přenesená",J1114,0)</f>
        <v>0</v>
      </c>
      <c r="BI1114" s="143">
        <f>IF(N1114="nulová",J1114,0)</f>
        <v>0</v>
      </c>
      <c r="BJ1114" s="16" t="s">
        <v>83</v>
      </c>
      <c r="BK1114" s="143">
        <f>ROUND(I1114*H1114,2)</f>
        <v>0</v>
      </c>
      <c r="BL1114" s="16" t="s">
        <v>241</v>
      </c>
      <c r="BM1114" s="142" t="s">
        <v>1692</v>
      </c>
    </row>
    <row r="1115" spans="2:65" s="1" customFormat="1" ht="19.2">
      <c r="B1115" s="31"/>
      <c r="D1115" s="144" t="s">
        <v>140</v>
      </c>
      <c r="F1115" s="145" t="s">
        <v>1691</v>
      </c>
      <c r="I1115" s="146"/>
      <c r="L1115" s="31"/>
      <c r="M1115" s="147"/>
      <c r="T1115" s="55"/>
      <c r="AT1115" s="16" t="s">
        <v>140</v>
      </c>
      <c r="AU1115" s="16" t="s">
        <v>85</v>
      </c>
    </row>
    <row r="1116" spans="2:65" s="1" customFormat="1" ht="24.15" customHeight="1">
      <c r="B1116" s="31"/>
      <c r="C1116" s="131" t="s">
        <v>1693</v>
      </c>
      <c r="D1116" s="131" t="s">
        <v>135</v>
      </c>
      <c r="E1116" s="132" t="s">
        <v>1694</v>
      </c>
      <c r="F1116" s="133" t="s">
        <v>1695</v>
      </c>
      <c r="G1116" s="134" t="s">
        <v>191</v>
      </c>
      <c r="H1116" s="135">
        <v>6</v>
      </c>
      <c r="I1116" s="136"/>
      <c r="J1116" s="137">
        <f>ROUND(I1116*H1116,2)</f>
        <v>0</v>
      </c>
      <c r="K1116" s="133" t="s">
        <v>151</v>
      </c>
      <c r="L1116" s="31"/>
      <c r="M1116" s="138" t="s">
        <v>1</v>
      </c>
      <c r="N1116" s="139" t="s">
        <v>41</v>
      </c>
      <c r="P1116" s="140">
        <f>O1116*H1116</f>
        <v>0</v>
      </c>
      <c r="Q1116" s="140">
        <v>2.5999999999999998E-4</v>
      </c>
      <c r="R1116" s="140">
        <f>Q1116*H1116</f>
        <v>1.5599999999999998E-3</v>
      </c>
      <c r="S1116" s="140">
        <v>0</v>
      </c>
      <c r="T1116" s="141">
        <f>S1116*H1116</f>
        <v>0</v>
      </c>
      <c r="AR1116" s="142" t="s">
        <v>241</v>
      </c>
      <c r="AT1116" s="142" t="s">
        <v>135</v>
      </c>
      <c r="AU1116" s="142" t="s">
        <v>85</v>
      </c>
      <c r="AY1116" s="16" t="s">
        <v>132</v>
      </c>
      <c r="BE1116" s="143">
        <f>IF(N1116="základní",J1116,0)</f>
        <v>0</v>
      </c>
      <c r="BF1116" s="143">
        <f>IF(N1116="snížená",J1116,0)</f>
        <v>0</v>
      </c>
      <c r="BG1116" s="143">
        <f>IF(N1116="zákl. přenesená",J1116,0)</f>
        <v>0</v>
      </c>
      <c r="BH1116" s="143">
        <f>IF(N1116="sníž. přenesená",J1116,0)</f>
        <v>0</v>
      </c>
      <c r="BI1116" s="143">
        <f>IF(N1116="nulová",J1116,0)</f>
        <v>0</v>
      </c>
      <c r="BJ1116" s="16" t="s">
        <v>83</v>
      </c>
      <c r="BK1116" s="143">
        <f>ROUND(I1116*H1116,2)</f>
        <v>0</v>
      </c>
      <c r="BL1116" s="16" t="s">
        <v>241</v>
      </c>
      <c r="BM1116" s="142" t="s">
        <v>1696</v>
      </c>
    </row>
    <row r="1117" spans="2:65" s="1" customFormat="1" ht="19.2">
      <c r="B1117" s="31"/>
      <c r="D1117" s="144" t="s">
        <v>140</v>
      </c>
      <c r="F1117" s="145" t="s">
        <v>1697</v>
      </c>
      <c r="I1117" s="146"/>
      <c r="L1117" s="31"/>
      <c r="M1117" s="147"/>
      <c r="T1117" s="55"/>
      <c r="AT1117" s="16" t="s">
        <v>140</v>
      </c>
      <c r="AU1117" s="16" t="s">
        <v>85</v>
      </c>
    </row>
    <row r="1118" spans="2:65" s="12" customFormat="1">
      <c r="B1118" s="148"/>
      <c r="D1118" s="144" t="s">
        <v>141</v>
      </c>
      <c r="E1118" s="149" t="s">
        <v>1</v>
      </c>
      <c r="F1118" s="150" t="s">
        <v>1698</v>
      </c>
      <c r="H1118" s="149" t="s">
        <v>1</v>
      </c>
      <c r="I1118" s="151"/>
      <c r="L1118" s="148"/>
      <c r="M1118" s="152"/>
      <c r="T1118" s="153"/>
      <c r="AT1118" s="149" t="s">
        <v>141</v>
      </c>
      <c r="AU1118" s="149" t="s">
        <v>85</v>
      </c>
      <c r="AV1118" s="12" t="s">
        <v>83</v>
      </c>
      <c r="AW1118" s="12" t="s">
        <v>32</v>
      </c>
      <c r="AX1118" s="12" t="s">
        <v>76</v>
      </c>
      <c r="AY1118" s="149" t="s">
        <v>132</v>
      </c>
    </row>
    <row r="1119" spans="2:65" s="13" customFormat="1">
      <c r="B1119" s="154"/>
      <c r="D1119" s="144" t="s">
        <v>141</v>
      </c>
      <c r="E1119" s="155" t="s">
        <v>1</v>
      </c>
      <c r="F1119" s="156" t="s">
        <v>1699</v>
      </c>
      <c r="H1119" s="157">
        <v>6</v>
      </c>
      <c r="I1119" s="158"/>
      <c r="L1119" s="154"/>
      <c r="M1119" s="159"/>
      <c r="T1119" s="160"/>
      <c r="AT1119" s="155" t="s">
        <v>141</v>
      </c>
      <c r="AU1119" s="155" t="s">
        <v>85</v>
      </c>
      <c r="AV1119" s="13" t="s">
        <v>85</v>
      </c>
      <c r="AW1119" s="13" t="s">
        <v>32</v>
      </c>
      <c r="AX1119" s="13" t="s">
        <v>76</v>
      </c>
      <c r="AY1119" s="155" t="s">
        <v>132</v>
      </c>
    </row>
    <row r="1120" spans="2:65" s="14" customFormat="1">
      <c r="B1120" s="161"/>
      <c r="D1120" s="144" t="s">
        <v>141</v>
      </c>
      <c r="E1120" s="162" t="s">
        <v>1</v>
      </c>
      <c r="F1120" s="163" t="s">
        <v>144</v>
      </c>
      <c r="H1120" s="164">
        <v>6</v>
      </c>
      <c r="I1120" s="165"/>
      <c r="L1120" s="161"/>
      <c r="M1120" s="166"/>
      <c r="T1120" s="167"/>
      <c r="AT1120" s="162" t="s">
        <v>141</v>
      </c>
      <c r="AU1120" s="162" t="s">
        <v>85</v>
      </c>
      <c r="AV1120" s="14" t="s">
        <v>131</v>
      </c>
      <c r="AW1120" s="14" t="s">
        <v>32</v>
      </c>
      <c r="AX1120" s="14" t="s">
        <v>83</v>
      </c>
      <c r="AY1120" s="162" t="s">
        <v>132</v>
      </c>
    </row>
    <row r="1121" spans="2:65" s="1" customFormat="1" ht="24.15" customHeight="1">
      <c r="B1121" s="31"/>
      <c r="C1121" s="168" t="s">
        <v>1700</v>
      </c>
      <c r="D1121" s="168" t="s">
        <v>236</v>
      </c>
      <c r="E1121" s="169" t="s">
        <v>1701</v>
      </c>
      <c r="F1121" s="170" t="s">
        <v>1702</v>
      </c>
      <c r="G1121" s="171" t="s">
        <v>191</v>
      </c>
      <c r="H1121" s="172">
        <v>6</v>
      </c>
      <c r="I1121" s="173"/>
      <c r="J1121" s="174">
        <f>ROUND(I1121*H1121,2)</f>
        <v>0</v>
      </c>
      <c r="K1121" s="170" t="s">
        <v>151</v>
      </c>
      <c r="L1121" s="175"/>
      <c r="M1121" s="176" t="s">
        <v>1</v>
      </c>
      <c r="N1121" s="177" t="s">
        <v>41</v>
      </c>
      <c r="P1121" s="140">
        <f>O1121*H1121</f>
        <v>0</v>
      </c>
      <c r="Q1121" s="140">
        <v>3.4720000000000001E-2</v>
      </c>
      <c r="R1121" s="140">
        <f>Q1121*H1121</f>
        <v>0.20832000000000001</v>
      </c>
      <c r="S1121" s="140">
        <v>0</v>
      </c>
      <c r="T1121" s="141">
        <f>S1121*H1121</f>
        <v>0</v>
      </c>
      <c r="AR1121" s="142" t="s">
        <v>338</v>
      </c>
      <c r="AT1121" s="142" t="s">
        <v>236</v>
      </c>
      <c r="AU1121" s="142" t="s">
        <v>85</v>
      </c>
      <c r="AY1121" s="16" t="s">
        <v>132</v>
      </c>
      <c r="BE1121" s="143">
        <f>IF(N1121="základní",J1121,0)</f>
        <v>0</v>
      </c>
      <c r="BF1121" s="143">
        <f>IF(N1121="snížená",J1121,0)</f>
        <v>0</v>
      </c>
      <c r="BG1121" s="143">
        <f>IF(N1121="zákl. přenesená",J1121,0)</f>
        <v>0</v>
      </c>
      <c r="BH1121" s="143">
        <f>IF(N1121="sníž. přenesená",J1121,0)</f>
        <v>0</v>
      </c>
      <c r="BI1121" s="143">
        <f>IF(N1121="nulová",J1121,0)</f>
        <v>0</v>
      </c>
      <c r="BJ1121" s="16" t="s">
        <v>83</v>
      </c>
      <c r="BK1121" s="143">
        <f>ROUND(I1121*H1121,2)</f>
        <v>0</v>
      </c>
      <c r="BL1121" s="16" t="s">
        <v>241</v>
      </c>
      <c r="BM1121" s="142" t="s">
        <v>1703</v>
      </c>
    </row>
    <row r="1122" spans="2:65" s="1" customFormat="1" ht="19.2">
      <c r="B1122" s="31"/>
      <c r="D1122" s="144" t="s">
        <v>140</v>
      </c>
      <c r="F1122" s="145" t="s">
        <v>1702</v>
      </c>
      <c r="I1122" s="146"/>
      <c r="L1122" s="31"/>
      <c r="M1122" s="147"/>
      <c r="T1122" s="55"/>
      <c r="AT1122" s="16" t="s">
        <v>140</v>
      </c>
      <c r="AU1122" s="16" t="s">
        <v>85</v>
      </c>
    </row>
    <row r="1123" spans="2:65" s="1" customFormat="1" ht="24.15" customHeight="1">
      <c r="B1123" s="31"/>
      <c r="C1123" s="131" t="s">
        <v>1704</v>
      </c>
      <c r="D1123" s="131" t="s">
        <v>135</v>
      </c>
      <c r="E1123" s="132" t="s">
        <v>531</v>
      </c>
      <c r="F1123" s="133" t="s">
        <v>532</v>
      </c>
      <c r="G1123" s="134" t="s">
        <v>520</v>
      </c>
      <c r="H1123" s="135">
        <v>29</v>
      </c>
      <c r="I1123" s="136"/>
      <c r="J1123" s="137">
        <f>ROUND(I1123*H1123,2)</f>
        <v>0</v>
      </c>
      <c r="K1123" s="133" t="s">
        <v>151</v>
      </c>
      <c r="L1123" s="31"/>
      <c r="M1123" s="138" t="s">
        <v>1</v>
      </c>
      <c r="N1123" s="139" t="s">
        <v>41</v>
      </c>
      <c r="P1123" s="140">
        <f>O1123*H1123</f>
        <v>0</v>
      </c>
      <c r="Q1123" s="140">
        <v>0</v>
      </c>
      <c r="R1123" s="140">
        <f>Q1123*H1123</f>
        <v>0</v>
      </c>
      <c r="S1123" s="140">
        <v>0</v>
      </c>
      <c r="T1123" s="141">
        <f>S1123*H1123</f>
        <v>0</v>
      </c>
      <c r="AR1123" s="142" t="s">
        <v>241</v>
      </c>
      <c r="AT1123" s="142" t="s">
        <v>135</v>
      </c>
      <c r="AU1123" s="142" t="s">
        <v>85</v>
      </c>
      <c r="AY1123" s="16" t="s">
        <v>132</v>
      </c>
      <c r="BE1123" s="143">
        <f>IF(N1123="základní",J1123,0)</f>
        <v>0</v>
      </c>
      <c r="BF1123" s="143">
        <f>IF(N1123="snížená",J1123,0)</f>
        <v>0</v>
      </c>
      <c r="BG1123" s="143">
        <f>IF(N1123="zákl. přenesená",J1123,0)</f>
        <v>0</v>
      </c>
      <c r="BH1123" s="143">
        <f>IF(N1123="sníž. přenesená",J1123,0)</f>
        <v>0</v>
      </c>
      <c r="BI1123" s="143">
        <f>IF(N1123="nulová",J1123,0)</f>
        <v>0</v>
      </c>
      <c r="BJ1123" s="16" t="s">
        <v>83</v>
      </c>
      <c r="BK1123" s="143">
        <f>ROUND(I1123*H1123,2)</f>
        <v>0</v>
      </c>
      <c r="BL1123" s="16" t="s">
        <v>241</v>
      </c>
      <c r="BM1123" s="142" t="s">
        <v>1705</v>
      </c>
    </row>
    <row r="1124" spans="2:65" s="1" customFormat="1" ht="28.8">
      <c r="B1124" s="31"/>
      <c r="D1124" s="144" t="s">
        <v>140</v>
      </c>
      <c r="F1124" s="145" t="s">
        <v>534</v>
      </c>
      <c r="I1124" s="146"/>
      <c r="L1124" s="31"/>
      <c r="M1124" s="147"/>
      <c r="T1124" s="55"/>
      <c r="AT1124" s="16" t="s">
        <v>140</v>
      </c>
      <c r="AU1124" s="16" t="s">
        <v>85</v>
      </c>
    </row>
    <row r="1125" spans="2:65" s="13" customFormat="1">
      <c r="B1125" s="154"/>
      <c r="D1125" s="144" t="s">
        <v>141</v>
      </c>
      <c r="E1125" s="155" t="s">
        <v>1</v>
      </c>
      <c r="F1125" s="156" t="s">
        <v>1706</v>
      </c>
      <c r="H1125" s="157">
        <v>29</v>
      </c>
      <c r="I1125" s="158"/>
      <c r="L1125" s="154"/>
      <c r="M1125" s="159"/>
      <c r="T1125" s="160"/>
      <c r="AT1125" s="155" t="s">
        <v>141</v>
      </c>
      <c r="AU1125" s="155" t="s">
        <v>85</v>
      </c>
      <c r="AV1125" s="13" t="s">
        <v>85</v>
      </c>
      <c r="AW1125" s="13" t="s">
        <v>32</v>
      </c>
      <c r="AX1125" s="13" t="s">
        <v>76</v>
      </c>
      <c r="AY1125" s="155" t="s">
        <v>132</v>
      </c>
    </row>
    <row r="1126" spans="2:65" s="14" customFormat="1">
      <c r="B1126" s="161"/>
      <c r="D1126" s="144" t="s">
        <v>141</v>
      </c>
      <c r="E1126" s="162" t="s">
        <v>1</v>
      </c>
      <c r="F1126" s="163" t="s">
        <v>144</v>
      </c>
      <c r="H1126" s="164">
        <v>29</v>
      </c>
      <c r="I1126" s="165"/>
      <c r="L1126" s="161"/>
      <c r="M1126" s="166"/>
      <c r="T1126" s="167"/>
      <c r="AT1126" s="162" t="s">
        <v>141</v>
      </c>
      <c r="AU1126" s="162" t="s">
        <v>85</v>
      </c>
      <c r="AV1126" s="14" t="s">
        <v>131</v>
      </c>
      <c r="AW1126" s="14" t="s">
        <v>32</v>
      </c>
      <c r="AX1126" s="14" t="s">
        <v>83</v>
      </c>
      <c r="AY1126" s="162" t="s">
        <v>132</v>
      </c>
    </row>
    <row r="1127" spans="2:65" s="1" customFormat="1" ht="24.15" customHeight="1">
      <c r="B1127" s="31"/>
      <c r="C1127" s="168" t="s">
        <v>1707</v>
      </c>
      <c r="D1127" s="168" t="s">
        <v>236</v>
      </c>
      <c r="E1127" s="169" t="s">
        <v>1708</v>
      </c>
      <c r="F1127" s="170" t="s">
        <v>1709</v>
      </c>
      <c r="G1127" s="171" t="s">
        <v>520</v>
      </c>
      <c r="H1127" s="172">
        <v>8</v>
      </c>
      <c r="I1127" s="173"/>
      <c r="J1127" s="174">
        <f>ROUND(I1127*H1127,2)</f>
        <v>0</v>
      </c>
      <c r="K1127" s="170" t="s">
        <v>268</v>
      </c>
      <c r="L1127" s="175"/>
      <c r="M1127" s="176" t="s">
        <v>1</v>
      </c>
      <c r="N1127" s="177" t="s">
        <v>41</v>
      </c>
      <c r="P1127" s="140">
        <f>O1127*H1127</f>
        <v>0</v>
      </c>
      <c r="Q1127" s="140">
        <v>0</v>
      </c>
      <c r="R1127" s="140">
        <f>Q1127*H1127</f>
        <v>0</v>
      </c>
      <c r="S1127" s="140">
        <v>0</v>
      </c>
      <c r="T1127" s="141">
        <f>S1127*H1127</f>
        <v>0</v>
      </c>
      <c r="AR1127" s="142" t="s">
        <v>338</v>
      </c>
      <c r="AT1127" s="142" t="s">
        <v>236</v>
      </c>
      <c r="AU1127" s="142" t="s">
        <v>85</v>
      </c>
      <c r="AY1127" s="16" t="s">
        <v>132</v>
      </c>
      <c r="BE1127" s="143">
        <f>IF(N1127="základní",J1127,0)</f>
        <v>0</v>
      </c>
      <c r="BF1127" s="143">
        <f>IF(N1127="snížená",J1127,0)</f>
        <v>0</v>
      </c>
      <c r="BG1127" s="143">
        <f>IF(N1127="zákl. přenesená",J1127,0)</f>
        <v>0</v>
      </c>
      <c r="BH1127" s="143">
        <f>IF(N1127="sníž. přenesená",J1127,0)</f>
        <v>0</v>
      </c>
      <c r="BI1127" s="143">
        <f>IF(N1127="nulová",J1127,0)</f>
        <v>0</v>
      </c>
      <c r="BJ1127" s="16" t="s">
        <v>83</v>
      </c>
      <c r="BK1127" s="143">
        <f>ROUND(I1127*H1127,2)</f>
        <v>0</v>
      </c>
      <c r="BL1127" s="16" t="s">
        <v>241</v>
      </c>
      <c r="BM1127" s="142" t="s">
        <v>1710</v>
      </c>
    </row>
    <row r="1128" spans="2:65" s="1" customFormat="1" ht="19.2">
      <c r="B1128" s="31"/>
      <c r="D1128" s="144" t="s">
        <v>140</v>
      </c>
      <c r="F1128" s="145" t="s">
        <v>1709</v>
      </c>
      <c r="I1128" s="146"/>
      <c r="L1128" s="31"/>
      <c r="M1128" s="147"/>
      <c r="T1128" s="55"/>
      <c r="AT1128" s="16" t="s">
        <v>140</v>
      </c>
      <c r="AU1128" s="16" t="s">
        <v>85</v>
      </c>
    </row>
    <row r="1129" spans="2:65" s="1" customFormat="1" ht="24.15" customHeight="1">
      <c r="B1129" s="31"/>
      <c r="C1129" s="168" t="s">
        <v>1711</v>
      </c>
      <c r="D1129" s="168" t="s">
        <v>236</v>
      </c>
      <c r="E1129" s="169" t="s">
        <v>545</v>
      </c>
      <c r="F1129" s="170" t="s">
        <v>546</v>
      </c>
      <c r="G1129" s="171" t="s">
        <v>520</v>
      </c>
      <c r="H1129" s="172">
        <v>2</v>
      </c>
      <c r="I1129" s="173"/>
      <c r="J1129" s="174">
        <f>ROUND(I1129*H1129,2)</f>
        <v>0</v>
      </c>
      <c r="K1129" s="170" t="s">
        <v>268</v>
      </c>
      <c r="L1129" s="175"/>
      <c r="M1129" s="176" t="s">
        <v>1</v>
      </c>
      <c r="N1129" s="177" t="s">
        <v>41</v>
      </c>
      <c r="P1129" s="140">
        <f>O1129*H1129</f>
        <v>0</v>
      </c>
      <c r="Q1129" s="140">
        <v>0</v>
      </c>
      <c r="R1129" s="140">
        <f>Q1129*H1129</f>
        <v>0</v>
      </c>
      <c r="S1129" s="140">
        <v>0</v>
      </c>
      <c r="T1129" s="141">
        <f>S1129*H1129</f>
        <v>0</v>
      </c>
      <c r="AR1129" s="142" t="s">
        <v>338</v>
      </c>
      <c r="AT1129" s="142" t="s">
        <v>236</v>
      </c>
      <c r="AU1129" s="142" t="s">
        <v>85</v>
      </c>
      <c r="AY1129" s="16" t="s">
        <v>132</v>
      </c>
      <c r="BE1129" s="143">
        <f>IF(N1129="základní",J1129,0)</f>
        <v>0</v>
      </c>
      <c r="BF1129" s="143">
        <f>IF(N1129="snížená",J1129,0)</f>
        <v>0</v>
      </c>
      <c r="BG1129" s="143">
        <f>IF(N1129="zákl. přenesená",J1129,0)</f>
        <v>0</v>
      </c>
      <c r="BH1129" s="143">
        <f>IF(N1129="sníž. přenesená",J1129,0)</f>
        <v>0</v>
      </c>
      <c r="BI1129" s="143">
        <f>IF(N1129="nulová",J1129,0)</f>
        <v>0</v>
      </c>
      <c r="BJ1129" s="16" t="s">
        <v>83</v>
      </c>
      <c r="BK1129" s="143">
        <f>ROUND(I1129*H1129,2)</f>
        <v>0</v>
      </c>
      <c r="BL1129" s="16" t="s">
        <v>241</v>
      </c>
      <c r="BM1129" s="142" t="s">
        <v>1712</v>
      </c>
    </row>
    <row r="1130" spans="2:65" s="1" customFormat="1" ht="19.2">
      <c r="B1130" s="31"/>
      <c r="D1130" s="144" t="s">
        <v>140</v>
      </c>
      <c r="F1130" s="145" t="s">
        <v>546</v>
      </c>
      <c r="I1130" s="146"/>
      <c r="L1130" s="31"/>
      <c r="M1130" s="147"/>
      <c r="T1130" s="55"/>
      <c r="AT1130" s="16" t="s">
        <v>140</v>
      </c>
      <c r="AU1130" s="16" t="s">
        <v>85</v>
      </c>
    </row>
    <row r="1131" spans="2:65" s="1" customFormat="1" ht="24.15" customHeight="1">
      <c r="B1131" s="31"/>
      <c r="C1131" s="168" t="s">
        <v>1713</v>
      </c>
      <c r="D1131" s="168" t="s">
        <v>236</v>
      </c>
      <c r="E1131" s="169" t="s">
        <v>1714</v>
      </c>
      <c r="F1131" s="170" t="s">
        <v>1715</v>
      </c>
      <c r="G1131" s="171" t="s">
        <v>520</v>
      </c>
      <c r="H1131" s="172">
        <v>7</v>
      </c>
      <c r="I1131" s="173"/>
      <c r="J1131" s="174">
        <f>ROUND(I1131*H1131,2)</f>
        <v>0</v>
      </c>
      <c r="K1131" s="170" t="s">
        <v>268</v>
      </c>
      <c r="L1131" s="175"/>
      <c r="M1131" s="176" t="s">
        <v>1</v>
      </c>
      <c r="N1131" s="177" t="s">
        <v>41</v>
      </c>
      <c r="P1131" s="140">
        <f>O1131*H1131</f>
        <v>0</v>
      </c>
      <c r="Q1131" s="140">
        <v>0</v>
      </c>
      <c r="R1131" s="140">
        <f>Q1131*H1131</f>
        <v>0</v>
      </c>
      <c r="S1131" s="140">
        <v>0</v>
      </c>
      <c r="T1131" s="141">
        <f>S1131*H1131</f>
        <v>0</v>
      </c>
      <c r="AR1131" s="142" t="s">
        <v>338</v>
      </c>
      <c r="AT1131" s="142" t="s">
        <v>236</v>
      </c>
      <c r="AU1131" s="142" t="s">
        <v>85</v>
      </c>
      <c r="AY1131" s="16" t="s">
        <v>132</v>
      </c>
      <c r="BE1131" s="143">
        <f>IF(N1131="základní",J1131,0)</f>
        <v>0</v>
      </c>
      <c r="BF1131" s="143">
        <f>IF(N1131="snížená",J1131,0)</f>
        <v>0</v>
      </c>
      <c r="BG1131" s="143">
        <f>IF(N1131="zákl. přenesená",J1131,0)</f>
        <v>0</v>
      </c>
      <c r="BH1131" s="143">
        <f>IF(N1131="sníž. přenesená",J1131,0)</f>
        <v>0</v>
      </c>
      <c r="BI1131" s="143">
        <f>IF(N1131="nulová",J1131,0)</f>
        <v>0</v>
      </c>
      <c r="BJ1131" s="16" t="s">
        <v>83</v>
      </c>
      <c r="BK1131" s="143">
        <f>ROUND(I1131*H1131,2)</f>
        <v>0</v>
      </c>
      <c r="BL1131" s="16" t="s">
        <v>241</v>
      </c>
      <c r="BM1131" s="142" t="s">
        <v>1716</v>
      </c>
    </row>
    <row r="1132" spans="2:65" s="1" customFormat="1" ht="19.2">
      <c r="B1132" s="31"/>
      <c r="D1132" s="144" t="s">
        <v>140</v>
      </c>
      <c r="F1132" s="145" t="s">
        <v>1715</v>
      </c>
      <c r="I1132" s="146"/>
      <c r="L1132" s="31"/>
      <c r="M1132" s="147"/>
      <c r="T1132" s="55"/>
      <c r="AT1132" s="16" t="s">
        <v>140</v>
      </c>
      <c r="AU1132" s="16" t="s">
        <v>85</v>
      </c>
    </row>
    <row r="1133" spans="2:65" s="1" customFormat="1" ht="33" customHeight="1">
      <c r="B1133" s="31"/>
      <c r="C1133" s="168" t="s">
        <v>1717</v>
      </c>
      <c r="D1133" s="168" t="s">
        <v>236</v>
      </c>
      <c r="E1133" s="169" t="s">
        <v>553</v>
      </c>
      <c r="F1133" s="170" t="s">
        <v>554</v>
      </c>
      <c r="G1133" s="171" t="s">
        <v>520</v>
      </c>
      <c r="H1133" s="172">
        <v>2</v>
      </c>
      <c r="I1133" s="173"/>
      <c r="J1133" s="174">
        <f>ROUND(I1133*H1133,2)</f>
        <v>0</v>
      </c>
      <c r="K1133" s="170" t="s">
        <v>268</v>
      </c>
      <c r="L1133" s="175"/>
      <c r="M1133" s="176" t="s">
        <v>1</v>
      </c>
      <c r="N1133" s="177" t="s">
        <v>41</v>
      </c>
      <c r="P1133" s="140">
        <f>O1133*H1133</f>
        <v>0</v>
      </c>
      <c r="Q1133" s="140">
        <v>0</v>
      </c>
      <c r="R1133" s="140">
        <f>Q1133*H1133</f>
        <v>0</v>
      </c>
      <c r="S1133" s="140">
        <v>0</v>
      </c>
      <c r="T1133" s="141">
        <f>S1133*H1133</f>
        <v>0</v>
      </c>
      <c r="AR1133" s="142" t="s">
        <v>338</v>
      </c>
      <c r="AT1133" s="142" t="s">
        <v>236</v>
      </c>
      <c r="AU1133" s="142" t="s">
        <v>85</v>
      </c>
      <c r="AY1133" s="16" t="s">
        <v>132</v>
      </c>
      <c r="BE1133" s="143">
        <f>IF(N1133="základní",J1133,0)</f>
        <v>0</v>
      </c>
      <c r="BF1133" s="143">
        <f>IF(N1133="snížená",J1133,0)</f>
        <v>0</v>
      </c>
      <c r="BG1133" s="143">
        <f>IF(N1133="zákl. přenesená",J1133,0)</f>
        <v>0</v>
      </c>
      <c r="BH1133" s="143">
        <f>IF(N1133="sníž. přenesená",J1133,0)</f>
        <v>0</v>
      </c>
      <c r="BI1133" s="143">
        <f>IF(N1133="nulová",J1133,0)</f>
        <v>0</v>
      </c>
      <c r="BJ1133" s="16" t="s">
        <v>83</v>
      </c>
      <c r="BK1133" s="143">
        <f>ROUND(I1133*H1133,2)</f>
        <v>0</v>
      </c>
      <c r="BL1133" s="16" t="s">
        <v>241</v>
      </c>
      <c r="BM1133" s="142" t="s">
        <v>1718</v>
      </c>
    </row>
    <row r="1134" spans="2:65" s="1" customFormat="1" ht="19.2">
      <c r="B1134" s="31"/>
      <c r="D1134" s="144" t="s">
        <v>140</v>
      </c>
      <c r="F1134" s="145" t="s">
        <v>554</v>
      </c>
      <c r="I1134" s="146"/>
      <c r="L1134" s="31"/>
      <c r="M1134" s="147"/>
      <c r="T1134" s="55"/>
      <c r="AT1134" s="16" t="s">
        <v>140</v>
      </c>
      <c r="AU1134" s="16" t="s">
        <v>85</v>
      </c>
    </row>
    <row r="1135" spans="2:65" s="1" customFormat="1" ht="33" customHeight="1">
      <c r="B1135" s="31"/>
      <c r="C1135" s="168" t="s">
        <v>1719</v>
      </c>
      <c r="D1135" s="168" t="s">
        <v>236</v>
      </c>
      <c r="E1135" s="169" t="s">
        <v>1720</v>
      </c>
      <c r="F1135" s="170" t="s">
        <v>1721</v>
      </c>
      <c r="G1135" s="171" t="s">
        <v>520</v>
      </c>
      <c r="H1135" s="172">
        <v>7</v>
      </c>
      <c r="I1135" s="173"/>
      <c r="J1135" s="174">
        <f>ROUND(I1135*H1135,2)</f>
        <v>0</v>
      </c>
      <c r="K1135" s="170" t="s">
        <v>268</v>
      </c>
      <c r="L1135" s="175"/>
      <c r="M1135" s="176" t="s">
        <v>1</v>
      </c>
      <c r="N1135" s="177" t="s">
        <v>41</v>
      </c>
      <c r="P1135" s="140">
        <f>O1135*H1135</f>
        <v>0</v>
      </c>
      <c r="Q1135" s="140">
        <v>0</v>
      </c>
      <c r="R1135" s="140">
        <f>Q1135*H1135</f>
        <v>0</v>
      </c>
      <c r="S1135" s="140">
        <v>0</v>
      </c>
      <c r="T1135" s="141">
        <f>S1135*H1135</f>
        <v>0</v>
      </c>
      <c r="AR1135" s="142" t="s">
        <v>338</v>
      </c>
      <c r="AT1135" s="142" t="s">
        <v>236</v>
      </c>
      <c r="AU1135" s="142" t="s">
        <v>85</v>
      </c>
      <c r="AY1135" s="16" t="s">
        <v>132</v>
      </c>
      <c r="BE1135" s="143">
        <f>IF(N1135="základní",J1135,0)</f>
        <v>0</v>
      </c>
      <c r="BF1135" s="143">
        <f>IF(N1135="snížená",J1135,0)</f>
        <v>0</v>
      </c>
      <c r="BG1135" s="143">
        <f>IF(N1135="zákl. přenesená",J1135,0)</f>
        <v>0</v>
      </c>
      <c r="BH1135" s="143">
        <f>IF(N1135="sníž. přenesená",J1135,0)</f>
        <v>0</v>
      </c>
      <c r="BI1135" s="143">
        <f>IF(N1135="nulová",J1135,0)</f>
        <v>0</v>
      </c>
      <c r="BJ1135" s="16" t="s">
        <v>83</v>
      </c>
      <c r="BK1135" s="143">
        <f>ROUND(I1135*H1135,2)</f>
        <v>0</v>
      </c>
      <c r="BL1135" s="16" t="s">
        <v>241</v>
      </c>
      <c r="BM1135" s="142" t="s">
        <v>1722</v>
      </c>
    </row>
    <row r="1136" spans="2:65" s="1" customFormat="1" ht="19.2">
      <c r="B1136" s="31"/>
      <c r="D1136" s="144" t="s">
        <v>140</v>
      </c>
      <c r="F1136" s="145" t="s">
        <v>1721</v>
      </c>
      <c r="I1136" s="146"/>
      <c r="L1136" s="31"/>
      <c r="M1136" s="147"/>
      <c r="T1136" s="55"/>
      <c r="AT1136" s="16" t="s">
        <v>140</v>
      </c>
      <c r="AU1136" s="16" t="s">
        <v>85</v>
      </c>
    </row>
    <row r="1137" spans="2:65" s="1" customFormat="1" ht="33" customHeight="1">
      <c r="B1137" s="31"/>
      <c r="C1137" s="168" t="s">
        <v>1723</v>
      </c>
      <c r="D1137" s="168" t="s">
        <v>236</v>
      </c>
      <c r="E1137" s="169" t="s">
        <v>1724</v>
      </c>
      <c r="F1137" s="170" t="s">
        <v>1725</v>
      </c>
      <c r="G1137" s="171" t="s">
        <v>520</v>
      </c>
      <c r="H1137" s="172">
        <v>3</v>
      </c>
      <c r="I1137" s="173"/>
      <c r="J1137" s="174">
        <f>ROUND(I1137*H1137,2)</f>
        <v>0</v>
      </c>
      <c r="K1137" s="170" t="s">
        <v>268</v>
      </c>
      <c r="L1137" s="175"/>
      <c r="M1137" s="176" t="s">
        <v>1</v>
      </c>
      <c r="N1137" s="177" t="s">
        <v>41</v>
      </c>
      <c r="P1137" s="140">
        <f>O1137*H1137</f>
        <v>0</v>
      </c>
      <c r="Q1137" s="140">
        <v>0</v>
      </c>
      <c r="R1137" s="140">
        <f>Q1137*H1137</f>
        <v>0</v>
      </c>
      <c r="S1137" s="140">
        <v>0</v>
      </c>
      <c r="T1137" s="141">
        <f>S1137*H1137</f>
        <v>0</v>
      </c>
      <c r="AR1137" s="142" t="s">
        <v>338</v>
      </c>
      <c r="AT1137" s="142" t="s">
        <v>236</v>
      </c>
      <c r="AU1137" s="142" t="s">
        <v>85</v>
      </c>
      <c r="AY1137" s="16" t="s">
        <v>132</v>
      </c>
      <c r="BE1137" s="143">
        <f>IF(N1137="základní",J1137,0)</f>
        <v>0</v>
      </c>
      <c r="BF1137" s="143">
        <f>IF(N1137="snížená",J1137,0)</f>
        <v>0</v>
      </c>
      <c r="BG1137" s="143">
        <f>IF(N1137="zákl. přenesená",J1137,0)</f>
        <v>0</v>
      </c>
      <c r="BH1137" s="143">
        <f>IF(N1137="sníž. přenesená",J1137,0)</f>
        <v>0</v>
      </c>
      <c r="BI1137" s="143">
        <f>IF(N1137="nulová",J1137,0)</f>
        <v>0</v>
      </c>
      <c r="BJ1137" s="16" t="s">
        <v>83</v>
      </c>
      <c r="BK1137" s="143">
        <f>ROUND(I1137*H1137,2)</f>
        <v>0</v>
      </c>
      <c r="BL1137" s="16" t="s">
        <v>241</v>
      </c>
      <c r="BM1137" s="142" t="s">
        <v>1726</v>
      </c>
    </row>
    <row r="1138" spans="2:65" s="1" customFormat="1" ht="19.2">
      <c r="B1138" s="31"/>
      <c r="D1138" s="144" t="s">
        <v>140</v>
      </c>
      <c r="F1138" s="145" t="s">
        <v>1725</v>
      </c>
      <c r="I1138" s="146"/>
      <c r="L1138" s="31"/>
      <c r="M1138" s="147"/>
      <c r="T1138" s="55"/>
      <c r="AT1138" s="16" t="s">
        <v>140</v>
      </c>
      <c r="AU1138" s="16" t="s">
        <v>85</v>
      </c>
    </row>
    <row r="1139" spans="2:65" s="1" customFormat="1" ht="24.15" customHeight="1">
      <c r="B1139" s="31"/>
      <c r="C1139" s="131" t="s">
        <v>1727</v>
      </c>
      <c r="D1139" s="131" t="s">
        <v>135</v>
      </c>
      <c r="E1139" s="132" t="s">
        <v>561</v>
      </c>
      <c r="F1139" s="133" t="s">
        <v>562</v>
      </c>
      <c r="G1139" s="134" t="s">
        <v>520</v>
      </c>
      <c r="H1139" s="135">
        <v>2</v>
      </c>
      <c r="I1139" s="136"/>
      <c r="J1139" s="137">
        <f>ROUND(I1139*H1139,2)</f>
        <v>0</v>
      </c>
      <c r="K1139" s="133" t="s">
        <v>151</v>
      </c>
      <c r="L1139" s="31"/>
      <c r="M1139" s="138" t="s">
        <v>1</v>
      </c>
      <c r="N1139" s="139" t="s">
        <v>41</v>
      </c>
      <c r="P1139" s="140">
        <f>O1139*H1139</f>
        <v>0</v>
      </c>
      <c r="Q1139" s="140">
        <v>0</v>
      </c>
      <c r="R1139" s="140">
        <f>Q1139*H1139</f>
        <v>0</v>
      </c>
      <c r="S1139" s="140">
        <v>0</v>
      </c>
      <c r="T1139" s="141">
        <f>S1139*H1139</f>
        <v>0</v>
      </c>
      <c r="AR1139" s="142" t="s">
        <v>241</v>
      </c>
      <c r="AT1139" s="142" t="s">
        <v>135</v>
      </c>
      <c r="AU1139" s="142" t="s">
        <v>85</v>
      </c>
      <c r="AY1139" s="16" t="s">
        <v>132</v>
      </c>
      <c r="BE1139" s="143">
        <f>IF(N1139="základní",J1139,0)</f>
        <v>0</v>
      </c>
      <c r="BF1139" s="143">
        <f>IF(N1139="snížená",J1139,0)</f>
        <v>0</v>
      </c>
      <c r="BG1139" s="143">
        <f>IF(N1139="zákl. přenesená",J1139,0)</f>
        <v>0</v>
      </c>
      <c r="BH1139" s="143">
        <f>IF(N1139="sníž. přenesená",J1139,0)</f>
        <v>0</v>
      </c>
      <c r="BI1139" s="143">
        <f>IF(N1139="nulová",J1139,0)</f>
        <v>0</v>
      </c>
      <c r="BJ1139" s="16" t="s">
        <v>83</v>
      </c>
      <c r="BK1139" s="143">
        <f>ROUND(I1139*H1139,2)</f>
        <v>0</v>
      </c>
      <c r="BL1139" s="16" t="s">
        <v>241</v>
      </c>
      <c r="BM1139" s="142" t="s">
        <v>1728</v>
      </c>
    </row>
    <row r="1140" spans="2:65" s="1" customFormat="1" ht="28.8">
      <c r="B1140" s="31"/>
      <c r="D1140" s="144" t="s">
        <v>140</v>
      </c>
      <c r="F1140" s="145" t="s">
        <v>564</v>
      </c>
      <c r="I1140" s="146"/>
      <c r="L1140" s="31"/>
      <c r="M1140" s="147"/>
      <c r="T1140" s="55"/>
      <c r="AT1140" s="16" t="s">
        <v>140</v>
      </c>
      <c r="AU1140" s="16" t="s">
        <v>85</v>
      </c>
    </row>
    <row r="1141" spans="2:65" s="13" customFormat="1">
      <c r="B1141" s="154"/>
      <c r="D1141" s="144" t="s">
        <v>141</v>
      </c>
      <c r="E1141" s="155" t="s">
        <v>1</v>
      </c>
      <c r="F1141" s="156" t="s">
        <v>85</v>
      </c>
      <c r="H1141" s="157">
        <v>2</v>
      </c>
      <c r="I1141" s="158"/>
      <c r="L1141" s="154"/>
      <c r="M1141" s="159"/>
      <c r="T1141" s="160"/>
      <c r="AT1141" s="155" t="s">
        <v>141</v>
      </c>
      <c r="AU1141" s="155" t="s">
        <v>85</v>
      </c>
      <c r="AV1141" s="13" t="s">
        <v>85</v>
      </c>
      <c r="AW1141" s="13" t="s">
        <v>32</v>
      </c>
      <c r="AX1141" s="13" t="s">
        <v>76</v>
      </c>
      <c r="AY1141" s="155" t="s">
        <v>132</v>
      </c>
    </row>
    <row r="1142" spans="2:65" s="14" customFormat="1">
      <c r="B1142" s="161"/>
      <c r="D1142" s="144" t="s">
        <v>141</v>
      </c>
      <c r="E1142" s="162" t="s">
        <v>1</v>
      </c>
      <c r="F1142" s="163" t="s">
        <v>144</v>
      </c>
      <c r="H1142" s="164">
        <v>2</v>
      </c>
      <c r="I1142" s="165"/>
      <c r="L1142" s="161"/>
      <c r="M1142" s="166"/>
      <c r="T1142" s="167"/>
      <c r="AT1142" s="162" t="s">
        <v>141</v>
      </c>
      <c r="AU1142" s="162" t="s">
        <v>85</v>
      </c>
      <c r="AV1142" s="14" t="s">
        <v>131</v>
      </c>
      <c r="AW1142" s="14" t="s">
        <v>32</v>
      </c>
      <c r="AX1142" s="14" t="s">
        <v>83</v>
      </c>
      <c r="AY1142" s="162" t="s">
        <v>132</v>
      </c>
    </row>
    <row r="1143" spans="2:65" s="1" customFormat="1" ht="24.15" customHeight="1">
      <c r="B1143" s="31"/>
      <c r="C1143" s="168" t="s">
        <v>1729</v>
      </c>
      <c r="D1143" s="168" t="s">
        <v>236</v>
      </c>
      <c r="E1143" s="169" t="s">
        <v>1730</v>
      </c>
      <c r="F1143" s="170" t="s">
        <v>1731</v>
      </c>
      <c r="G1143" s="171" t="s">
        <v>520</v>
      </c>
      <c r="H1143" s="172">
        <v>1</v>
      </c>
      <c r="I1143" s="173"/>
      <c r="J1143" s="174">
        <f>ROUND(I1143*H1143,2)</f>
        <v>0</v>
      </c>
      <c r="K1143" s="170" t="s">
        <v>268</v>
      </c>
      <c r="L1143" s="175"/>
      <c r="M1143" s="176" t="s">
        <v>1</v>
      </c>
      <c r="N1143" s="177" t="s">
        <v>41</v>
      </c>
      <c r="P1143" s="140">
        <f>O1143*H1143</f>
        <v>0</v>
      </c>
      <c r="Q1143" s="140">
        <v>0</v>
      </c>
      <c r="R1143" s="140">
        <f>Q1143*H1143</f>
        <v>0</v>
      </c>
      <c r="S1143" s="140">
        <v>0</v>
      </c>
      <c r="T1143" s="141">
        <f>S1143*H1143</f>
        <v>0</v>
      </c>
      <c r="AR1143" s="142" t="s">
        <v>338</v>
      </c>
      <c r="AT1143" s="142" t="s">
        <v>236</v>
      </c>
      <c r="AU1143" s="142" t="s">
        <v>85</v>
      </c>
      <c r="AY1143" s="16" t="s">
        <v>132</v>
      </c>
      <c r="BE1143" s="143">
        <f>IF(N1143="základní",J1143,0)</f>
        <v>0</v>
      </c>
      <c r="BF1143" s="143">
        <f>IF(N1143="snížená",J1143,0)</f>
        <v>0</v>
      </c>
      <c r="BG1143" s="143">
        <f>IF(N1143="zákl. přenesená",J1143,0)</f>
        <v>0</v>
      </c>
      <c r="BH1143" s="143">
        <f>IF(N1143="sníž. přenesená",J1143,0)</f>
        <v>0</v>
      </c>
      <c r="BI1143" s="143">
        <f>IF(N1143="nulová",J1143,0)</f>
        <v>0</v>
      </c>
      <c r="BJ1143" s="16" t="s">
        <v>83</v>
      </c>
      <c r="BK1143" s="143">
        <f>ROUND(I1143*H1143,2)</f>
        <v>0</v>
      </c>
      <c r="BL1143" s="16" t="s">
        <v>241</v>
      </c>
      <c r="BM1143" s="142" t="s">
        <v>1732</v>
      </c>
    </row>
    <row r="1144" spans="2:65" s="1" customFormat="1" ht="19.2">
      <c r="B1144" s="31"/>
      <c r="D1144" s="144" t="s">
        <v>140</v>
      </c>
      <c r="F1144" s="145" t="s">
        <v>1731</v>
      </c>
      <c r="I1144" s="146"/>
      <c r="L1144" s="31"/>
      <c r="M1144" s="147"/>
      <c r="T1144" s="55"/>
      <c r="AT1144" s="16" t="s">
        <v>140</v>
      </c>
      <c r="AU1144" s="16" t="s">
        <v>85</v>
      </c>
    </row>
    <row r="1145" spans="2:65" s="1" customFormat="1" ht="33" customHeight="1">
      <c r="B1145" s="31"/>
      <c r="C1145" s="168" t="s">
        <v>1733</v>
      </c>
      <c r="D1145" s="168" t="s">
        <v>236</v>
      </c>
      <c r="E1145" s="169" t="s">
        <v>1734</v>
      </c>
      <c r="F1145" s="170" t="s">
        <v>1735</v>
      </c>
      <c r="G1145" s="171" t="s">
        <v>520</v>
      </c>
      <c r="H1145" s="172">
        <v>1</v>
      </c>
      <c r="I1145" s="173"/>
      <c r="J1145" s="174">
        <f>ROUND(I1145*H1145,2)</f>
        <v>0</v>
      </c>
      <c r="K1145" s="170" t="s">
        <v>268</v>
      </c>
      <c r="L1145" s="175"/>
      <c r="M1145" s="176" t="s">
        <v>1</v>
      </c>
      <c r="N1145" s="177" t="s">
        <v>41</v>
      </c>
      <c r="P1145" s="140">
        <f>O1145*H1145</f>
        <v>0</v>
      </c>
      <c r="Q1145" s="140">
        <v>0</v>
      </c>
      <c r="R1145" s="140">
        <f>Q1145*H1145</f>
        <v>0</v>
      </c>
      <c r="S1145" s="140">
        <v>0</v>
      </c>
      <c r="T1145" s="141">
        <f>S1145*H1145</f>
        <v>0</v>
      </c>
      <c r="AR1145" s="142" t="s">
        <v>338</v>
      </c>
      <c r="AT1145" s="142" t="s">
        <v>236</v>
      </c>
      <c r="AU1145" s="142" t="s">
        <v>85</v>
      </c>
      <c r="AY1145" s="16" t="s">
        <v>132</v>
      </c>
      <c r="BE1145" s="143">
        <f>IF(N1145="základní",J1145,0)</f>
        <v>0</v>
      </c>
      <c r="BF1145" s="143">
        <f>IF(N1145="snížená",J1145,0)</f>
        <v>0</v>
      </c>
      <c r="BG1145" s="143">
        <f>IF(N1145="zákl. přenesená",J1145,0)</f>
        <v>0</v>
      </c>
      <c r="BH1145" s="143">
        <f>IF(N1145="sníž. přenesená",J1145,0)</f>
        <v>0</v>
      </c>
      <c r="BI1145" s="143">
        <f>IF(N1145="nulová",J1145,0)</f>
        <v>0</v>
      </c>
      <c r="BJ1145" s="16" t="s">
        <v>83</v>
      </c>
      <c r="BK1145" s="143">
        <f>ROUND(I1145*H1145,2)</f>
        <v>0</v>
      </c>
      <c r="BL1145" s="16" t="s">
        <v>241</v>
      </c>
      <c r="BM1145" s="142" t="s">
        <v>1736</v>
      </c>
    </row>
    <row r="1146" spans="2:65" s="1" customFormat="1" ht="19.2">
      <c r="B1146" s="31"/>
      <c r="D1146" s="144" t="s">
        <v>140</v>
      </c>
      <c r="F1146" s="145" t="s">
        <v>1735</v>
      </c>
      <c r="I1146" s="146"/>
      <c r="L1146" s="31"/>
      <c r="M1146" s="147"/>
      <c r="T1146" s="55"/>
      <c r="AT1146" s="16" t="s">
        <v>140</v>
      </c>
      <c r="AU1146" s="16" t="s">
        <v>85</v>
      </c>
    </row>
    <row r="1147" spans="2:65" s="1" customFormat="1" ht="24.15" customHeight="1">
      <c r="B1147" s="31"/>
      <c r="C1147" s="131" t="s">
        <v>1737</v>
      </c>
      <c r="D1147" s="131" t="s">
        <v>135</v>
      </c>
      <c r="E1147" s="132" t="s">
        <v>570</v>
      </c>
      <c r="F1147" s="133" t="s">
        <v>571</v>
      </c>
      <c r="G1147" s="134" t="s">
        <v>520</v>
      </c>
      <c r="H1147" s="135">
        <v>1</v>
      </c>
      <c r="I1147" s="136"/>
      <c r="J1147" s="137">
        <f>ROUND(I1147*H1147,2)</f>
        <v>0</v>
      </c>
      <c r="K1147" s="133" t="s">
        <v>151</v>
      </c>
      <c r="L1147" s="31"/>
      <c r="M1147" s="138" t="s">
        <v>1</v>
      </c>
      <c r="N1147" s="139" t="s">
        <v>41</v>
      </c>
      <c r="P1147" s="140">
        <f>O1147*H1147</f>
        <v>0</v>
      </c>
      <c r="Q1147" s="140">
        <v>0</v>
      </c>
      <c r="R1147" s="140">
        <f>Q1147*H1147</f>
        <v>0</v>
      </c>
      <c r="S1147" s="140">
        <v>0</v>
      </c>
      <c r="T1147" s="141">
        <f>S1147*H1147</f>
        <v>0</v>
      </c>
      <c r="AR1147" s="142" t="s">
        <v>241</v>
      </c>
      <c r="AT1147" s="142" t="s">
        <v>135</v>
      </c>
      <c r="AU1147" s="142" t="s">
        <v>85</v>
      </c>
      <c r="AY1147" s="16" t="s">
        <v>132</v>
      </c>
      <c r="BE1147" s="143">
        <f>IF(N1147="základní",J1147,0)</f>
        <v>0</v>
      </c>
      <c r="BF1147" s="143">
        <f>IF(N1147="snížená",J1147,0)</f>
        <v>0</v>
      </c>
      <c r="BG1147" s="143">
        <f>IF(N1147="zákl. přenesená",J1147,0)</f>
        <v>0</v>
      </c>
      <c r="BH1147" s="143">
        <f>IF(N1147="sníž. přenesená",J1147,0)</f>
        <v>0</v>
      </c>
      <c r="BI1147" s="143">
        <f>IF(N1147="nulová",J1147,0)</f>
        <v>0</v>
      </c>
      <c r="BJ1147" s="16" t="s">
        <v>83</v>
      </c>
      <c r="BK1147" s="143">
        <f>ROUND(I1147*H1147,2)</f>
        <v>0</v>
      </c>
      <c r="BL1147" s="16" t="s">
        <v>241</v>
      </c>
      <c r="BM1147" s="142" t="s">
        <v>1738</v>
      </c>
    </row>
    <row r="1148" spans="2:65" s="1" customFormat="1" ht="28.8">
      <c r="B1148" s="31"/>
      <c r="D1148" s="144" t="s">
        <v>140</v>
      </c>
      <c r="F1148" s="145" t="s">
        <v>573</v>
      </c>
      <c r="I1148" s="146"/>
      <c r="L1148" s="31"/>
      <c r="M1148" s="147"/>
      <c r="T1148" s="55"/>
      <c r="AT1148" s="16" t="s">
        <v>140</v>
      </c>
      <c r="AU1148" s="16" t="s">
        <v>85</v>
      </c>
    </row>
    <row r="1149" spans="2:65" s="1" customFormat="1" ht="33" customHeight="1">
      <c r="B1149" s="31"/>
      <c r="C1149" s="168" t="s">
        <v>1739</v>
      </c>
      <c r="D1149" s="168" t="s">
        <v>236</v>
      </c>
      <c r="E1149" s="169" t="s">
        <v>1740</v>
      </c>
      <c r="F1149" s="170" t="s">
        <v>1741</v>
      </c>
      <c r="G1149" s="171" t="s">
        <v>520</v>
      </c>
      <c r="H1149" s="172">
        <v>1</v>
      </c>
      <c r="I1149" s="173"/>
      <c r="J1149" s="174">
        <f>ROUND(I1149*H1149,2)</f>
        <v>0</v>
      </c>
      <c r="K1149" s="170" t="s">
        <v>268</v>
      </c>
      <c r="L1149" s="175"/>
      <c r="M1149" s="176" t="s">
        <v>1</v>
      </c>
      <c r="N1149" s="177" t="s">
        <v>41</v>
      </c>
      <c r="P1149" s="140">
        <f>O1149*H1149</f>
        <v>0</v>
      </c>
      <c r="Q1149" s="140">
        <v>0</v>
      </c>
      <c r="R1149" s="140">
        <f>Q1149*H1149</f>
        <v>0</v>
      </c>
      <c r="S1149" s="140">
        <v>0</v>
      </c>
      <c r="T1149" s="141">
        <f>S1149*H1149</f>
        <v>0</v>
      </c>
      <c r="AR1149" s="142" t="s">
        <v>338</v>
      </c>
      <c r="AT1149" s="142" t="s">
        <v>236</v>
      </c>
      <c r="AU1149" s="142" t="s">
        <v>85</v>
      </c>
      <c r="AY1149" s="16" t="s">
        <v>132</v>
      </c>
      <c r="BE1149" s="143">
        <f>IF(N1149="základní",J1149,0)</f>
        <v>0</v>
      </c>
      <c r="BF1149" s="143">
        <f>IF(N1149="snížená",J1149,0)</f>
        <v>0</v>
      </c>
      <c r="BG1149" s="143">
        <f>IF(N1149="zákl. přenesená",J1149,0)</f>
        <v>0</v>
      </c>
      <c r="BH1149" s="143">
        <f>IF(N1149="sníž. přenesená",J1149,0)</f>
        <v>0</v>
      </c>
      <c r="BI1149" s="143">
        <f>IF(N1149="nulová",J1149,0)</f>
        <v>0</v>
      </c>
      <c r="BJ1149" s="16" t="s">
        <v>83</v>
      </c>
      <c r="BK1149" s="143">
        <f>ROUND(I1149*H1149,2)</f>
        <v>0</v>
      </c>
      <c r="BL1149" s="16" t="s">
        <v>241</v>
      </c>
      <c r="BM1149" s="142" t="s">
        <v>1742</v>
      </c>
    </row>
    <row r="1150" spans="2:65" s="1" customFormat="1" ht="19.2">
      <c r="B1150" s="31"/>
      <c r="D1150" s="144" t="s">
        <v>140</v>
      </c>
      <c r="F1150" s="145" t="s">
        <v>1741</v>
      </c>
      <c r="I1150" s="146"/>
      <c r="L1150" s="31"/>
      <c r="M1150" s="147"/>
      <c r="T1150" s="55"/>
      <c r="AT1150" s="16" t="s">
        <v>140</v>
      </c>
      <c r="AU1150" s="16" t="s">
        <v>85</v>
      </c>
    </row>
    <row r="1151" spans="2:65" s="1" customFormat="1" ht="24.15" customHeight="1">
      <c r="B1151" s="31"/>
      <c r="C1151" s="131" t="s">
        <v>1743</v>
      </c>
      <c r="D1151" s="131" t="s">
        <v>135</v>
      </c>
      <c r="E1151" s="132" t="s">
        <v>579</v>
      </c>
      <c r="F1151" s="133" t="s">
        <v>580</v>
      </c>
      <c r="G1151" s="134" t="s">
        <v>520</v>
      </c>
      <c r="H1151" s="135">
        <v>1</v>
      </c>
      <c r="I1151" s="136"/>
      <c r="J1151" s="137">
        <f>ROUND(I1151*H1151,2)</f>
        <v>0</v>
      </c>
      <c r="K1151" s="133" t="s">
        <v>151</v>
      </c>
      <c r="L1151" s="31"/>
      <c r="M1151" s="138" t="s">
        <v>1</v>
      </c>
      <c r="N1151" s="139" t="s">
        <v>41</v>
      </c>
      <c r="P1151" s="140">
        <f>O1151*H1151</f>
        <v>0</v>
      </c>
      <c r="Q1151" s="140">
        <v>0</v>
      </c>
      <c r="R1151" s="140">
        <f>Q1151*H1151</f>
        <v>0</v>
      </c>
      <c r="S1151" s="140">
        <v>0</v>
      </c>
      <c r="T1151" s="141">
        <f>S1151*H1151</f>
        <v>0</v>
      </c>
      <c r="AR1151" s="142" t="s">
        <v>241</v>
      </c>
      <c r="AT1151" s="142" t="s">
        <v>135</v>
      </c>
      <c r="AU1151" s="142" t="s">
        <v>85</v>
      </c>
      <c r="AY1151" s="16" t="s">
        <v>132</v>
      </c>
      <c r="BE1151" s="143">
        <f>IF(N1151="základní",J1151,0)</f>
        <v>0</v>
      </c>
      <c r="BF1151" s="143">
        <f>IF(N1151="snížená",J1151,0)</f>
        <v>0</v>
      </c>
      <c r="BG1151" s="143">
        <f>IF(N1151="zákl. přenesená",J1151,0)</f>
        <v>0</v>
      </c>
      <c r="BH1151" s="143">
        <f>IF(N1151="sníž. přenesená",J1151,0)</f>
        <v>0</v>
      </c>
      <c r="BI1151" s="143">
        <f>IF(N1151="nulová",J1151,0)</f>
        <v>0</v>
      </c>
      <c r="BJ1151" s="16" t="s">
        <v>83</v>
      </c>
      <c r="BK1151" s="143">
        <f>ROUND(I1151*H1151,2)</f>
        <v>0</v>
      </c>
      <c r="BL1151" s="16" t="s">
        <v>241</v>
      </c>
      <c r="BM1151" s="142" t="s">
        <v>1744</v>
      </c>
    </row>
    <row r="1152" spans="2:65" s="1" customFormat="1" ht="28.8">
      <c r="B1152" s="31"/>
      <c r="D1152" s="144" t="s">
        <v>140</v>
      </c>
      <c r="F1152" s="145" t="s">
        <v>582</v>
      </c>
      <c r="I1152" s="146"/>
      <c r="L1152" s="31"/>
      <c r="M1152" s="147"/>
      <c r="T1152" s="55"/>
      <c r="AT1152" s="16" t="s">
        <v>140</v>
      </c>
      <c r="AU1152" s="16" t="s">
        <v>85</v>
      </c>
    </row>
    <row r="1153" spans="2:65" s="1" customFormat="1" ht="24.15" customHeight="1">
      <c r="B1153" s="31"/>
      <c r="C1153" s="168" t="s">
        <v>1745</v>
      </c>
      <c r="D1153" s="168" t="s">
        <v>236</v>
      </c>
      <c r="E1153" s="169" t="s">
        <v>1746</v>
      </c>
      <c r="F1153" s="170" t="s">
        <v>1747</v>
      </c>
      <c r="G1153" s="171" t="s">
        <v>520</v>
      </c>
      <c r="H1153" s="172">
        <v>1</v>
      </c>
      <c r="I1153" s="173"/>
      <c r="J1153" s="174">
        <f>ROUND(I1153*H1153,2)</f>
        <v>0</v>
      </c>
      <c r="K1153" s="170" t="s">
        <v>268</v>
      </c>
      <c r="L1153" s="175"/>
      <c r="M1153" s="176" t="s">
        <v>1</v>
      </c>
      <c r="N1153" s="177" t="s">
        <v>41</v>
      </c>
      <c r="P1153" s="140">
        <f>O1153*H1153</f>
        <v>0</v>
      </c>
      <c r="Q1153" s="140">
        <v>0</v>
      </c>
      <c r="R1153" s="140">
        <f>Q1153*H1153</f>
        <v>0</v>
      </c>
      <c r="S1153" s="140">
        <v>0</v>
      </c>
      <c r="T1153" s="141">
        <f>S1153*H1153</f>
        <v>0</v>
      </c>
      <c r="AR1153" s="142" t="s">
        <v>338</v>
      </c>
      <c r="AT1153" s="142" t="s">
        <v>236</v>
      </c>
      <c r="AU1153" s="142" t="s">
        <v>85</v>
      </c>
      <c r="AY1153" s="16" t="s">
        <v>132</v>
      </c>
      <c r="BE1153" s="143">
        <f>IF(N1153="základní",J1153,0)</f>
        <v>0</v>
      </c>
      <c r="BF1153" s="143">
        <f>IF(N1153="snížená",J1153,0)</f>
        <v>0</v>
      </c>
      <c r="BG1153" s="143">
        <f>IF(N1153="zákl. přenesená",J1153,0)</f>
        <v>0</v>
      </c>
      <c r="BH1153" s="143">
        <f>IF(N1153="sníž. přenesená",J1153,0)</f>
        <v>0</v>
      </c>
      <c r="BI1153" s="143">
        <f>IF(N1153="nulová",J1153,0)</f>
        <v>0</v>
      </c>
      <c r="BJ1153" s="16" t="s">
        <v>83</v>
      </c>
      <c r="BK1153" s="143">
        <f>ROUND(I1153*H1153,2)</f>
        <v>0</v>
      </c>
      <c r="BL1153" s="16" t="s">
        <v>241</v>
      </c>
      <c r="BM1153" s="142" t="s">
        <v>1748</v>
      </c>
    </row>
    <row r="1154" spans="2:65" s="1" customFormat="1" ht="19.2">
      <c r="B1154" s="31"/>
      <c r="D1154" s="144" t="s">
        <v>140</v>
      </c>
      <c r="F1154" s="145" t="s">
        <v>1747</v>
      </c>
      <c r="I1154" s="146"/>
      <c r="L1154" s="31"/>
      <c r="M1154" s="147"/>
      <c r="T1154" s="55"/>
      <c r="AT1154" s="16" t="s">
        <v>140</v>
      </c>
      <c r="AU1154" s="16" t="s">
        <v>85</v>
      </c>
    </row>
    <row r="1155" spans="2:65" s="1" customFormat="1" ht="24.15" customHeight="1">
      <c r="B1155" s="31"/>
      <c r="C1155" s="131" t="s">
        <v>1749</v>
      </c>
      <c r="D1155" s="131" t="s">
        <v>135</v>
      </c>
      <c r="E1155" s="132" t="s">
        <v>593</v>
      </c>
      <c r="F1155" s="133" t="s">
        <v>594</v>
      </c>
      <c r="G1155" s="134" t="s">
        <v>503</v>
      </c>
      <c r="H1155" s="135">
        <v>114.31</v>
      </c>
      <c r="I1155" s="136"/>
      <c r="J1155" s="137">
        <f>ROUND(I1155*H1155,2)</f>
        <v>0</v>
      </c>
      <c r="K1155" s="133" t="s">
        <v>151</v>
      </c>
      <c r="L1155" s="31"/>
      <c r="M1155" s="138" t="s">
        <v>1</v>
      </c>
      <c r="N1155" s="139" t="s">
        <v>41</v>
      </c>
      <c r="P1155" s="140">
        <f>O1155*H1155</f>
        <v>0</v>
      </c>
      <c r="Q1155" s="140">
        <v>0</v>
      </c>
      <c r="R1155" s="140">
        <f>Q1155*H1155</f>
        <v>0</v>
      </c>
      <c r="S1155" s="140">
        <v>0</v>
      </c>
      <c r="T1155" s="141">
        <f>S1155*H1155</f>
        <v>0</v>
      </c>
      <c r="AR1155" s="142" t="s">
        <v>241</v>
      </c>
      <c r="AT1155" s="142" t="s">
        <v>135</v>
      </c>
      <c r="AU1155" s="142" t="s">
        <v>85</v>
      </c>
      <c r="AY1155" s="16" t="s">
        <v>132</v>
      </c>
      <c r="BE1155" s="143">
        <f>IF(N1155="základní",J1155,0)</f>
        <v>0</v>
      </c>
      <c r="BF1155" s="143">
        <f>IF(N1155="snížená",J1155,0)</f>
        <v>0</v>
      </c>
      <c r="BG1155" s="143">
        <f>IF(N1155="zákl. přenesená",J1155,0)</f>
        <v>0</v>
      </c>
      <c r="BH1155" s="143">
        <f>IF(N1155="sníž. přenesená",J1155,0)</f>
        <v>0</v>
      </c>
      <c r="BI1155" s="143">
        <f>IF(N1155="nulová",J1155,0)</f>
        <v>0</v>
      </c>
      <c r="BJ1155" s="16" t="s">
        <v>83</v>
      </c>
      <c r="BK1155" s="143">
        <f>ROUND(I1155*H1155,2)</f>
        <v>0</v>
      </c>
      <c r="BL1155" s="16" t="s">
        <v>241</v>
      </c>
      <c r="BM1155" s="142" t="s">
        <v>1750</v>
      </c>
    </row>
    <row r="1156" spans="2:65" s="1" customFormat="1" ht="19.2">
      <c r="B1156" s="31"/>
      <c r="D1156" s="144" t="s">
        <v>140</v>
      </c>
      <c r="F1156" s="145" t="s">
        <v>596</v>
      </c>
      <c r="I1156" s="146"/>
      <c r="L1156" s="31"/>
      <c r="M1156" s="147"/>
      <c r="T1156" s="55"/>
      <c r="AT1156" s="16" t="s">
        <v>140</v>
      </c>
      <c r="AU1156" s="16" t="s">
        <v>85</v>
      </c>
    </row>
    <row r="1157" spans="2:65" s="12" customFormat="1">
      <c r="B1157" s="148"/>
      <c r="D1157" s="144" t="s">
        <v>141</v>
      </c>
      <c r="E1157" s="149" t="s">
        <v>1</v>
      </c>
      <c r="F1157" s="150" t="s">
        <v>597</v>
      </c>
      <c r="H1157" s="149" t="s">
        <v>1</v>
      </c>
      <c r="I1157" s="151"/>
      <c r="L1157" s="148"/>
      <c r="M1157" s="152"/>
      <c r="T1157" s="153"/>
      <c r="AT1157" s="149" t="s">
        <v>141</v>
      </c>
      <c r="AU1157" s="149" t="s">
        <v>85</v>
      </c>
      <c r="AV1157" s="12" t="s">
        <v>83</v>
      </c>
      <c r="AW1157" s="12" t="s">
        <v>32</v>
      </c>
      <c r="AX1157" s="12" t="s">
        <v>76</v>
      </c>
      <c r="AY1157" s="149" t="s">
        <v>132</v>
      </c>
    </row>
    <row r="1158" spans="2:65" s="13" customFormat="1" ht="20.399999999999999">
      <c r="B1158" s="154"/>
      <c r="D1158" s="144" t="s">
        <v>141</v>
      </c>
      <c r="E1158" s="155" t="s">
        <v>1</v>
      </c>
      <c r="F1158" s="156" t="s">
        <v>1751</v>
      </c>
      <c r="H1158" s="157">
        <v>114.31</v>
      </c>
      <c r="I1158" s="158"/>
      <c r="L1158" s="154"/>
      <c r="M1158" s="159"/>
      <c r="T1158" s="160"/>
      <c r="AT1158" s="155" t="s">
        <v>141</v>
      </c>
      <c r="AU1158" s="155" t="s">
        <v>85</v>
      </c>
      <c r="AV1158" s="13" t="s">
        <v>85</v>
      </c>
      <c r="AW1158" s="13" t="s">
        <v>32</v>
      </c>
      <c r="AX1158" s="13" t="s">
        <v>76</v>
      </c>
      <c r="AY1158" s="155" t="s">
        <v>132</v>
      </c>
    </row>
    <row r="1159" spans="2:65" s="14" customFormat="1">
      <c r="B1159" s="161"/>
      <c r="D1159" s="144" t="s">
        <v>141</v>
      </c>
      <c r="E1159" s="162" t="s">
        <v>1</v>
      </c>
      <c r="F1159" s="163" t="s">
        <v>144</v>
      </c>
      <c r="H1159" s="164">
        <v>114.31</v>
      </c>
      <c r="I1159" s="165"/>
      <c r="L1159" s="161"/>
      <c r="M1159" s="166"/>
      <c r="T1159" s="167"/>
      <c r="AT1159" s="162" t="s">
        <v>141</v>
      </c>
      <c r="AU1159" s="162" t="s">
        <v>85</v>
      </c>
      <c r="AV1159" s="14" t="s">
        <v>131</v>
      </c>
      <c r="AW1159" s="14" t="s">
        <v>32</v>
      </c>
      <c r="AX1159" s="14" t="s">
        <v>83</v>
      </c>
      <c r="AY1159" s="162" t="s">
        <v>132</v>
      </c>
    </row>
    <row r="1160" spans="2:65" s="1" customFormat="1" ht="24.15" customHeight="1">
      <c r="B1160" s="31"/>
      <c r="C1160" s="168" t="s">
        <v>1752</v>
      </c>
      <c r="D1160" s="168" t="s">
        <v>236</v>
      </c>
      <c r="E1160" s="169" t="s">
        <v>600</v>
      </c>
      <c r="F1160" s="170" t="s">
        <v>601</v>
      </c>
      <c r="G1160" s="171" t="s">
        <v>503</v>
      </c>
      <c r="H1160" s="172">
        <v>114.31</v>
      </c>
      <c r="I1160" s="173"/>
      <c r="J1160" s="174">
        <f>ROUND(I1160*H1160,2)</f>
        <v>0</v>
      </c>
      <c r="K1160" s="170" t="s">
        <v>268</v>
      </c>
      <c r="L1160" s="175"/>
      <c r="M1160" s="176" t="s">
        <v>1</v>
      </c>
      <c r="N1160" s="177" t="s">
        <v>41</v>
      </c>
      <c r="P1160" s="140">
        <f>O1160*H1160</f>
        <v>0</v>
      </c>
      <c r="Q1160" s="140">
        <v>0</v>
      </c>
      <c r="R1160" s="140">
        <f>Q1160*H1160</f>
        <v>0</v>
      </c>
      <c r="S1160" s="140">
        <v>0</v>
      </c>
      <c r="T1160" s="141">
        <f>S1160*H1160</f>
        <v>0</v>
      </c>
      <c r="AR1160" s="142" t="s">
        <v>338</v>
      </c>
      <c r="AT1160" s="142" t="s">
        <v>236</v>
      </c>
      <c r="AU1160" s="142" t="s">
        <v>85</v>
      </c>
      <c r="AY1160" s="16" t="s">
        <v>132</v>
      </c>
      <c r="BE1160" s="143">
        <f>IF(N1160="základní",J1160,0)</f>
        <v>0</v>
      </c>
      <c r="BF1160" s="143">
        <f>IF(N1160="snížená",J1160,0)</f>
        <v>0</v>
      </c>
      <c r="BG1160" s="143">
        <f>IF(N1160="zákl. přenesená",J1160,0)</f>
        <v>0</v>
      </c>
      <c r="BH1160" s="143">
        <f>IF(N1160="sníž. přenesená",J1160,0)</f>
        <v>0</v>
      </c>
      <c r="BI1160" s="143">
        <f>IF(N1160="nulová",J1160,0)</f>
        <v>0</v>
      </c>
      <c r="BJ1160" s="16" t="s">
        <v>83</v>
      </c>
      <c r="BK1160" s="143">
        <f>ROUND(I1160*H1160,2)</f>
        <v>0</v>
      </c>
      <c r="BL1160" s="16" t="s">
        <v>241</v>
      </c>
      <c r="BM1160" s="142" t="s">
        <v>1753</v>
      </c>
    </row>
    <row r="1161" spans="2:65" s="1" customFormat="1">
      <c r="B1161" s="31"/>
      <c r="D1161" s="144" t="s">
        <v>140</v>
      </c>
      <c r="F1161" s="145" t="s">
        <v>601</v>
      </c>
      <c r="I1161" s="146"/>
      <c r="L1161" s="31"/>
      <c r="M1161" s="147"/>
      <c r="T1161" s="55"/>
      <c r="AT1161" s="16" t="s">
        <v>140</v>
      </c>
      <c r="AU1161" s="16" t="s">
        <v>85</v>
      </c>
    </row>
    <row r="1162" spans="2:65" s="1" customFormat="1" ht="24.15" customHeight="1">
      <c r="B1162" s="31"/>
      <c r="C1162" s="131" t="s">
        <v>1754</v>
      </c>
      <c r="D1162" s="131" t="s">
        <v>135</v>
      </c>
      <c r="E1162" s="132" t="s">
        <v>604</v>
      </c>
      <c r="F1162" s="133" t="s">
        <v>605</v>
      </c>
      <c r="G1162" s="134" t="s">
        <v>462</v>
      </c>
      <c r="H1162" s="178"/>
      <c r="I1162" s="136"/>
      <c r="J1162" s="137">
        <f>ROUND(I1162*H1162,2)</f>
        <v>0</v>
      </c>
      <c r="K1162" s="133" t="s">
        <v>151</v>
      </c>
      <c r="L1162" s="31"/>
      <c r="M1162" s="138" t="s">
        <v>1</v>
      </c>
      <c r="N1162" s="139" t="s">
        <v>41</v>
      </c>
      <c r="P1162" s="140">
        <f>O1162*H1162</f>
        <v>0</v>
      </c>
      <c r="Q1162" s="140">
        <v>0</v>
      </c>
      <c r="R1162" s="140">
        <f>Q1162*H1162</f>
        <v>0</v>
      </c>
      <c r="S1162" s="140">
        <v>0</v>
      </c>
      <c r="T1162" s="141">
        <f>S1162*H1162</f>
        <v>0</v>
      </c>
      <c r="AR1162" s="142" t="s">
        <v>241</v>
      </c>
      <c r="AT1162" s="142" t="s">
        <v>135</v>
      </c>
      <c r="AU1162" s="142" t="s">
        <v>85</v>
      </c>
      <c r="AY1162" s="16" t="s">
        <v>132</v>
      </c>
      <c r="BE1162" s="143">
        <f>IF(N1162="základní",J1162,0)</f>
        <v>0</v>
      </c>
      <c r="BF1162" s="143">
        <f>IF(N1162="snížená",J1162,0)</f>
        <v>0</v>
      </c>
      <c r="BG1162" s="143">
        <f>IF(N1162="zákl. přenesená",J1162,0)</f>
        <v>0</v>
      </c>
      <c r="BH1162" s="143">
        <f>IF(N1162="sníž. přenesená",J1162,0)</f>
        <v>0</v>
      </c>
      <c r="BI1162" s="143">
        <f>IF(N1162="nulová",J1162,0)</f>
        <v>0</v>
      </c>
      <c r="BJ1162" s="16" t="s">
        <v>83</v>
      </c>
      <c r="BK1162" s="143">
        <f>ROUND(I1162*H1162,2)</f>
        <v>0</v>
      </c>
      <c r="BL1162" s="16" t="s">
        <v>241</v>
      </c>
      <c r="BM1162" s="142" t="s">
        <v>1755</v>
      </c>
    </row>
    <row r="1163" spans="2:65" s="1" customFormat="1" ht="28.8">
      <c r="B1163" s="31"/>
      <c r="D1163" s="144" t="s">
        <v>140</v>
      </c>
      <c r="F1163" s="145" t="s">
        <v>607</v>
      </c>
      <c r="I1163" s="146"/>
      <c r="L1163" s="31"/>
      <c r="M1163" s="147"/>
      <c r="T1163" s="55"/>
      <c r="AT1163" s="16" t="s">
        <v>140</v>
      </c>
      <c r="AU1163" s="16" t="s">
        <v>85</v>
      </c>
    </row>
    <row r="1164" spans="2:65" s="11" customFormat="1" ht="22.95" customHeight="1">
      <c r="B1164" s="119"/>
      <c r="D1164" s="120" t="s">
        <v>75</v>
      </c>
      <c r="E1164" s="129" t="s">
        <v>608</v>
      </c>
      <c r="F1164" s="129" t="s">
        <v>609</v>
      </c>
      <c r="I1164" s="122"/>
      <c r="J1164" s="130">
        <f>BK1164</f>
        <v>0</v>
      </c>
      <c r="L1164" s="119"/>
      <c r="M1164" s="124"/>
      <c r="P1164" s="125">
        <f>SUM(P1165:P1295)</f>
        <v>0</v>
      </c>
      <c r="R1164" s="125">
        <f>SUM(R1165:R1295)</f>
        <v>4.9338939999999996</v>
      </c>
      <c r="T1164" s="126">
        <f>SUM(T1165:T1295)</f>
        <v>0.2185</v>
      </c>
      <c r="AR1164" s="120" t="s">
        <v>85</v>
      </c>
      <c r="AT1164" s="127" t="s">
        <v>75</v>
      </c>
      <c r="AU1164" s="127" t="s">
        <v>83</v>
      </c>
      <c r="AY1164" s="120" t="s">
        <v>132</v>
      </c>
      <c r="BK1164" s="128">
        <f>SUM(BK1165:BK1295)</f>
        <v>0</v>
      </c>
    </row>
    <row r="1165" spans="2:65" s="1" customFormat="1" ht="24.15" customHeight="1">
      <c r="B1165" s="31"/>
      <c r="C1165" s="131" t="s">
        <v>1756</v>
      </c>
      <c r="D1165" s="131" t="s">
        <v>135</v>
      </c>
      <c r="E1165" s="132" t="s">
        <v>1757</v>
      </c>
      <c r="F1165" s="133" t="s">
        <v>1758</v>
      </c>
      <c r="G1165" s="134" t="s">
        <v>503</v>
      </c>
      <c r="H1165" s="135">
        <v>58</v>
      </c>
      <c r="I1165" s="136"/>
      <c r="J1165" s="137">
        <f>ROUND(I1165*H1165,2)</f>
        <v>0</v>
      </c>
      <c r="K1165" s="133" t="s">
        <v>268</v>
      </c>
      <c r="L1165" s="31"/>
      <c r="M1165" s="138" t="s">
        <v>1</v>
      </c>
      <c r="N1165" s="139" t="s">
        <v>41</v>
      </c>
      <c r="P1165" s="140">
        <f>O1165*H1165</f>
        <v>0</v>
      </c>
      <c r="Q1165" s="140">
        <v>0</v>
      </c>
      <c r="R1165" s="140">
        <f>Q1165*H1165</f>
        <v>0</v>
      </c>
      <c r="S1165" s="140">
        <v>0</v>
      </c>
      <c r="T1165" s="141">
        <f>S1165*H1165</f>
        <v>0</v>
      </c>
      <c r="AR1165" s="142" t="s">
        <v>241</v>
      </c>
      <c r="AT1165" s="142" t="s">
        <v>135</v>
      </c>
      <c r="AU1165" s="142" t="s">
        <v>85</v>
      </c>
      <c r="AY1165" s="16" t="s">
        <v>132</v>
      </c>
      <c r="BE1165" s="143">
        <f>IF(N1165="základní",J1165,0)</f>
        <v>0</v>
      </c>
      <c r="BF1165" s="143">
        <f>IF(N1165="snížená",J1165,0)</f>
        <v>0</v>
      </c>
      <c r="BG1165" s="143">
        <f>IF(N1165="zákl. přenesená",J1165,0)</f>
        <v>0</v>
      </c>
      <c r="BH1165" s="143">
        <f>IF(N1165="sníž. přenesená",J1165,0)</f>
        <v>0</v>
      </c>
      <c r="BI1165" s="143">
        <f>IF(N1165="nulová",J1165,0)</f>
        <v>0</v>
      </c>
      <c r="BJ1165" s="16" t="s">
        <v>83</v>
      </c>
      <c r="BK1165" s="143">
        <f>ROUND(I1165*H1165,2)</f>
        <v>0</v>
      </c>
      <c r="BL1165" s="16" t="s">
        <v>241</v>
      </c>
      <c r="BM1165" s="142" t="s">
        <v>1759</v>
      </c>
    </row>
    <row r="1166" spans="2:65" s="1" customFormat="1" ht="19.2">
      <c r="B1166" s="31"/>
      <c r="D1166" s="144" t="s">
        <v>140</v>
      </c>
      <c r="F1166" s="145" t="s">
        <v>1758</v>
      </c>
      <c r="I1166" s="146"/>
      <c r="L1166" s="31"/>
      <c r="M1166" s="147"/>
      <c r="T1166" s="55"/>
      <c r="AT1166" s="16" t="s">
        <v>140</v>
      </c>
      <c r="AU1166" s="16" t="s">
        <v>85</v>
      </c>
    </row>
    <row r="1167" spans="2:65" s="1" customFormat="1" ht="24.15" customHeight="1">
      <c r="B1167" s="31"/>
      <c r="C1167" s="131" t="s">
        <v>1760</v>
      </c>
      <c r="D1167" s="131" t="s">
        <v>135</v>
      </c>
      <c r="E1167" s="132" t="s">
        <v>1761</v>
      </c>
      <c r="F1167" s="133" t="s">
        <v>1762</v>
      </c>
      <c r="G1167" s="134" t="s">
        <v>503</v>
      </c>
      <c r="H1167" s="135">
        <v>1.58</v>
      </c>
      <c r="I1167" s="136"/>
      <c r="J1167" s="137">
        <f>ROUND(I1167*H1167,2)</f>
        <v>0</v>
      </c>
      <c r="K1167" s="133" t="s">
        <v>268</v>
      </c>
      <c r="L1167" s="31"/>
      <c r="M1167" s="138" t="s">
        <v>1</v>
      </c>
      <c r="N1167" s="139" t="s">
        <v>41</v>
      </c>
      <c r="P1167" s="140">
        <f>O1167*H1167</f>
        <v>0</v>
      </c>
      <c r="Q1167" s="140">
        <v>0</v>
      </c>
      <c r="R1167" s="140">
        <f>Q1167*H1167</f>
        <v>0</v>
      </c>
      <c r="S1167" s="140">
        <v>0</v>
      </c>
      <c r="T1167" s="141">
        <f>S1167*H1167</f>
        <v>0</v>
      </c>
      <c r="AR1167" s="142" t="s">
        <v>241</v>
      </c>
      <c r="AT1167" s="142" t="s">
        <v>135</v>
      </c>
      <c r="AU1167" s="142" t="s">
        <v>85</v>
      </c>
      <c r="AY1167" s="16" t="s">
        <v>132</v>
      </c>
      <c r="BE1167" s="143">
        <f>IF(N1167="základní",J1167,0)</f>
        <v>0</v>
      </c>
      <c r="BF1167" s="143">
        <f>IF(N1167="snížená",J1167,0)</f>
        <v>0</v>
      </c>
      <c r="BG1167" s="143">
        <f>IF(N1167="zákl. přenesená",J1167,0)</f>
        <v>0</v>
      </c>
      <c r="BH1167" s="143">
        <f>IF(N1167="sníž. přenesená",J1167,0)</f>
        <v>0</v>
      </c>
      <c r="BI1167" s="143">
        <f>IF(N1167="nulová",J1167,0)</f>
        <v>0</v>
      </c>
      <c r="BJ1167" s="16" t="s">
        <v>83</v>
      </c>
      <c r="BK1167" s="143">
        <f>ROUND(I1167*H1167,2)</f>
        <v>0</v>
      </c>
      <c r="BL1167" s="16" t="s">
        <v>241</v>
      </c>
      <c r="BM1167" s="142" t="s">
        <v>1763</v>
      </c>
    </row>
    <row r="1168" spans="2:65" s="1" customFormat="1" ht="19.2">
      <c r="B1168" s="31"/>
      <c r="D1168" s="144" t="s">
        <v>140</v>
      </c>
      <c r="F1168" s="145" t="s">
        <v>1762</v>
      </c>
      <c r="I1168" s="146"/>
      <c r="L1168" s="31"/>
      <c r="M1168" s="147"/>
      <c r="T1168" s="55"/>
      <c r="AT1168" s="16" t="s">
        <v>140</v>
      </c>
      <c r="AU1168" s="16" t="s">
        <v>85</v>
      </c>
    </row>
    <row r="1169" spans="2:65" s="1" customFormat="1" ht="24.15" customHeight="1">
      <c r="B1169" s="31"/>
      <c r="C1169" s="131" t="s">
        <v>1764</v>
      </c>
      <c r="D1169" s="131" t="s">
        <v>135</v>
      </c>
      <c r="E1169" s="132" t="s">
        <v>1765</v>
      </c>
      <c r="F1169" s="133" t="s">
        <v>1766</v>
      </c>
      <c r="G1169" s="134" t="s">
        <v>503</v>
      </c>
      <c r="H1169" s="135">
        <v>31.5</v>
      </c>
      <c r="I1169" s="136"/>
      <c r="J1169" s="137">
        <f>ROUND(I1169*H1169,2)</f>
        <v>0</v>
      </c>
      <c r="K1169" s="133" t="s">
        <v>268</v>
      </c>
      <c r="L1169" s="31"/>
      <c r="M1169" s="138" t="s">
        <v>1</v>
      </c>
      <c r="N1169" s="139" t="s">
        <v>41</v>
      </c>
      <c r="P1169" s="140">
        <f>O1169*H1169</f>
        <v>0</v>
      </c>
      <c r="Q1169" s="140">
        <v>0</v>
      </c>
      <c r="R1169" s="140">
        <f>Q1169*H1169</f>
        <v>0</v>
      </c>
      <c r="S1169" s="140">
        <v>0</v>
      </c>
      <c r="T1169" s="141">
        <f>S1169*H1169</f>
        <v>0</v>
      </c>
      <c r="AR1169" s="142" t="s">
        <v>241</v>
      </c>
      <c r="AT1169" s="142" t="s">
        <v>135</v>
      </c>
      <c r="AU1169" s="142" t="s">
        <v>85</v>
      </c>
      <c r="AY1169" s="16" t="s">
        <v>132</v>
      </c>
      <c r="BE1169" s="143">
        <f>IF(N1169="základní",J1169,0)</f>
        <v>0</v>
      </c>
      <c r="BF1169" s="143">
        <f>IF(N1169="snížená",J1169,0)</f>
        <v>0</v>
      </c>
      <c r="BG1169" s="143">
        <f>IF(N1169="zákl. přenesená",J1169,0)</f>
        <v>0</v>
      </c>
      <c r="BH1169" s="143">
        <f>IF(N1169="sníž. přenesená",J1169,0)</f>
        <v>0</v>
      </c>
      <c r="BI1169" s="143">
        <f>IF(N1169="nulová",J1169,0)</f>
        <v>0</v>
      </c>
      <c r="BJ1169" s="16" t="s">
        <v>83</v>
      </c>
      <c r="BK1169" s="143">
        <f>ROUND(I1169*H1169,2)</f>
        <v>0</v>
      </c>
      <c r="BL1169" s="16" t="s">
        <v>241</v>
      </c>
      <c r="BM1169" s="142" t="s">
        <v>1767</v>
      </c>
    </row>
    <row r="1170" spans="2:65" s="1" customFormat="1">
      <c r="B1170" s="31"/>
      <c r="D1170" s="144" t="s">
        <v>140</v>
      </c>
      <c r="F1170" s="145" t="s">
        <v>1766</v>
      </c>
      <c r="I1170" s="146"/>
      <c r="L1170" s="31"/>
      <c r="M1170" s="147"/>
      <c r="T1170" s="55"/>
      <c r="AT1170" s="16" t="s">
        <v>140</v>
      </c>
      <c r="AU1170" s="16" t="s">
        <v>85</v>
      </c>
    </row>
    <row r="1171" spans="2:65" s="1" customFormat="1" ht="24.15" customHeight="1">
      <c r="B1171" s="31"/>
      <c r="C1171" s="131" t="s">
        <v>1768</v>
      </c>
      <c r="D1171" s="131" t="s">
        <v>135</v>
      </c>
      <c r="E1171" s="132" t="s">
        <v>1769</v>
      </c>
      <c r="F1171" s="133" t="s">
        <v>1770</v>
      </c>
      <c r="G1171" s="134" t="s">
        <v>520</v>
      </c>
      <c r="H1171" s="135">
        <v>1</v>
      </c>
      <c r="I1171" s="136"/>
      <c r="J1171" s="137">
        <f>ROUND(I1171*H1171,2)</f>
        <v>0</v>
      </c>
      <c r="K1171" s="133" t="s">
        <v>268</v>
      </c>
      <c r="L1171" s="31"/>
      <c r="M1171" s="138" t="s">
        <v>1</v>
      </c>
      <c r="N1171" s="139" t="s">
        <v>41</v>
      </c>
      <c r="P1171" s="140">
        <f>O1171*H1171</f>
        <v>0</v>
      </c>
      <c r="Q1171" s="140">
        <v>0</v>
      </c>
      <c r="R1171" s="140">
        <f>Q1171*H1171</f>
        <v>0</v>
      </c>
      <c r="S1171" s="140">
        <v>0</v>
      </c>
      <c r="T1171" s="141">
        <f>S1171*H1171</f>
        <v>0</v>
      </c>
      <c r="AR1171" s="142" t="s">
        <v>241</v>
      </c>
      <c r="AT1171" s="142" t="s">
        <v>135</v>
      </c>
      <c r="AU1171" s="142" t="s">
        <v>85</v>
      </c>
      <c r="AY1171" s="16" t="s">
        <v>132</v>
      </c>
      <c r="BE1171" s="143">
        <f>IF(N1171="základní",J1171,0)</f>
        <v>0</v>
      </c>
      <c r="BF1171" s="143">
        <f>IF(N1171="snížená",J1171,0)</f>
        <v>0</v>
      </c>
      <c r="BG1171" s="143">
        <f>IF(N1171="zákl. přenesená",J1171,0)</f>
        <v>0</v>
      </c>
      <c r="BH1171" s="143">
        <f>IF(N1171="sníž. přenesená",J1171,0)</f>
        <v>0</v>
      </c>
      <c r="BI1171" s="143">
        <f>IF(N1171="nulová",J1171,0)</f>
        <v>0</v>
      </c>
      <c r="BJ1171" s="16" t="s">
        <v>83</v>
      </c>
      <c r="BK1171" s="143">
        <f>ROUND(I1171*H1171,2)</f>
        <v>0</v>
      </c>
      <c r="BL1171" s="16" t="s">
        <v>241</v>
      </c>
      <c r="BM1171" s="142" t="s">
        <v>1771</v>
      </c>
    </row>
    <row r="1172" spans="2:65" s="1" customFormat="1" ht="19.2">
      <c r="B1172" s="31"/>
      <c r="D1172" s="144" t="s">
        <v>140</v>
      </c>
      <c r="F1172" s="145" t="s">
        <v>1770</v>
      </c>
      <c r="I1172" s="146"/>
      <c r="L1172" s="31"/>
      <c r="M1172" s="147"/>
      <c r="T1172" s="55"/>
      <c r="AT1172" s="16" t="s">
        <v>140</v>
      </c>
      <c r="AU1172" s="16" t="s">
        <v>85</v>
      </c>
    </row>
    <row r="1173" spans="2:65" s="1" customFormat="1" ht="24.15" customHeight="1">
      <c r="B1173" s="31"/>
      <c r="C1173" s="131" t="s">
        <v>1772</v>
      </c>
      <c r="D1173" s="131" t="s">
        <v>135</v>
      </c>
      <c r="E1173" s="132" t="s">
        <v>1773</v>
      </c>
      <c r="F1173" s="133" t="s">
        <v>1774</v>
      </c>
      <c r="G1173" s="134" t="s">
        <v>503</v>
      </c>
      <c r="H1173" s="135">
        <v>1.4</v>
      </c>
      <c r="I1173" s="136"/>
      <c r="J1173" s="137">
        <f>ROUND(I1173*H1173,2)</f>
        <v>0</v>
      </c>
      <c r="K1173" s="133" t="s">
        <v>268</v>
      </c>
      <c r="L1173" s="31"/>
      <c r="M1173" s="138" t="s">
        <v>1</v>
      </c>
      <c r="N1173" s="139" t="s">
        <v>41</v>
      </c>
      <c r="P1173" s="140">
        <f>O1173*H1173</f>
        <v>0</v>
      </c>
      <c r="Q1173" s="140">
        <v>0</v>
      </c>
      <c r="R1173" s="140">
        <f>Q1173*H1173</f>
        <v>0</v>
      </c>
      <c r="S1173" s="140">
        <v>0</v>
      </c>
      <c r="T1173" s="141">
        <f>S1173*H1173</f>
        <v>0</v>
      </c>
      <c r="AR1173" s="142" t="s">
        <v>241</v>
      </c>
      <c r="AT1173" s="142" t="s">
        <v>135</v>
      </c>
      <c r="AU1173" s="142" t="s">
        <v>85</v>
      </c>
      <c r="AY1173" s="16" t="s">
        <v>132</v>
      </c>
      <c r="BE1173" s="143">
        <f>IF(N1173="základní",J1173,0)</f>
        <v>0</v>
      </c>
      <c r="BF1173" s="143">
        <f>IF(N1173="snížená",J1173,0)</f>
        <v>0</v>
      </c>
      <c r="BG1173" s="143">
        <f>IF(N1173="zákl. přenesená",J1173,0)</f>
        <v>0</v>
      </c>
      <c r="BH1173" s="143">
        <f>IF(N1173="sníž. přenesená",J1173,0)</f>
        <v>0</v>
      </c>
      <c r="BI1173" s="143">
        <f>IF(N1173="nulová",J1173,0)</f>
        <v>0</v>
      </c>
      <c r="BJ1173" s="16" t="s">
        <v>83</v>
      </c>
      <c r="BK1173" s="143">
        <f>ROUND(I1173*H1173,2)</f>
        <v>0</v>
      </c>
      <c r="BL1173" s="16" t="s">
        <v>241</v>
      </c>
      <c r="BM1173" s="142" t="s">
        <v>1775</v>
      </c>
    </row>
    <row r="1174" spans="2:65" s="1" customFormat="1" ht="19.2">
      <c r="B1174" s="31"/>
      <c r="D1174" s="144" t="s">
        <v>140</v>
      </c>
      <c r="F1174" s="145" t="s">
        <v>1774</v>
      </c>
      <c r="I1174" s="146"/>
      <c r="L1174" s="31"/>
      <c r="M1174" s="147"/>
      <c r="T1174" s="55"/>
      <c r="AT1174" s="16" t="s">
        <v>140</v>
      </c>
      <c r="AU1174" s="16" t="s">
        <v>85</v>
      </c>
    </row>
    <row r="1175" spans="2:65" s="1" customFormat="1" ht="22.8">
      <c r="B1175" s="31"/>
      <c r="C1175" s="131" t="s">
        <v>1776</v>
      </c>
      <c r="D1175" s="131" t="s">
        <v>135</v>
      </c>
      <c r="E1175" s="132" t="s">
        <v>1777</v>
      </c>
      <c r="F1175" s="133" t="s">
        <v>1778</v>
      </c>
      <c r="G1175" s="134" t="s">
        <v>520</v>
      </c>
      <c r="H1175" s="135">
        <v>1</v>
      </c>
      <c r="I1175" s="136"/>
      <c r="J1175" s="137">
        <f>ROUND(I1175*H1175,2)</f>
        <v>0</v>
      </c>
      <c r="K1175" s="133" t="s">
        <v>268</v>
      </c>
      <c r="L1175" s="31"/>
      <c r="M1175" s="138" t="s">
        <v>1</v>
      </c>
      <c r="N1175" s="139" t="s">
        <v>41</v>
      </c>
      <c r="P1175" s="140">
        <f>O1175*H1175</f>
        <v>0</v>
      </c>
      <c r="Q1175" s="140">
        <v>0</v>
      </c>
      <c r="R1175" s="140">
        <f>Q1175*H1175</f>
        <v>0</v>
      </c>
      <c r="S1175" s="140">
        <v>0</v>
      </c>
      <c r="T1175" s="141">
        <f>S1175*H1175</f>
        <v>0</v>
      </c>
      <c r="AR1175" s="142" t="s">
        <v>241</v>
      </c>
      <c r="AT1175" s="142" t="s">
        <v>135</v>
      </c>
      <c r="AU1175" s="142" t="s">
        <v>85</v>
      </c>
      <c r="AY1175" s="16" t="s">
        <v>132</v>
      </c>
      <c r="BE1175" s="143">
        <f>IF(N1175="základní",J1175,0)</f>
        <v>0</v>
      </c>
      <c r="BF1175" s="143">
        <f>IF(N1175="snížená",J1175,0)</f>
        <v>0</v>
      </c>
      <c r="BG1175" s="143">
        <f>IF(N1175="zákl. přenesená",J1175,0)</f>
        <v>0</v>
      </c>
      <c r="BH1175" s="143">
        <f>IF(N1175="sníž. přenesená",J1175,0)</f>
        <v>0</v>
      </c>
      <c r="BI1175" s="143">
        <f>IF(N1175="nulová",J1175,0)</f>
        <v>0</v>
      </c>
      <c r="BJ1175" s="16" t="s">
        <v>83</v>
      </c>
      <c r="BK1175" s="143">
        <f>ROUND(I1175*H1175,2)</f>
        <v>0</v>
      </c>
      <c r="BL1175" s="16" t="s">
        <v>241</v>
      </c>
      <c r="BM1175" s="142" t="s">
        <v>1779</v>
      </c>
    </row>
    <row r="1176" spans="2:65" s="1" customFormat="1">
      <c r="B1176" s="31"/>
      <c r="D1176" s="144" t="s">
        <v>140</v>
      </c>
      <c r="F1176" s="145" t="s">
        <v>1778</v>
      </c>
      <c r="I1176" s="146"/>
      <c r="L1176" s="31"/>
      <c r="M1176" s="147"/>
      <c r="T1176" s="55"/>
      <c r="AT1176" s="16" t="s">
        <v>140</v>
      </c>
      <c r="AU1176" s="16" t="s">
        <v>85</v>
      </c>
    </row>
    <row r="1177" spans="2:65" s="1" customFormat="1" ht="24.15" customHeight="1">
      <c r="B1177" s="31"/>
      <c r="C1177" s="131" t="s">
        <v>1780</v>
      </c>
      <c r="D1177" s="131" t="s">
        <v>135</v>
      </c>
      <c r="E1177" s="132" t="s">
        <v>1781</v>
      </c>
      <c r="F1177" s="133" t="s">
        <v>1782</v>
      </c>
      <c r="G1177" s="134" t="s">
        <v>520</v>
      </c>
      <c r="H1177" s="135">
        <v>6</v>
      </c>
      <c r="I1177" s="136"/>
      <c r="J1177" s="137">
        <f>ROUND(I1177*H1177,2)</f>
        <v>0</v>
      </c>
      <c r="K1177" s="133" t="s">
        <v>268</v>
      </c>
      <c r="L1177" s="31"/>
      <c r="M1177" s="138" t="s">
        <v>1</v>
      </c>
      <c r="N1177" s="139" t="s">
        <v>41</v>
      </c>
      <c r="P1177" s="140">
        <f>O1177*H1177</f>
        <v>0</v>
      </c>
      <c r="Q1177" s="140">
        <v>0</v>
      </c>
      <c r="R1177" s="140">
        <f>Q1177*H1177</f>
        <v>0</v>
      </c>
      <c r="S1177" s="140">
        <v>0</v>
      </c>
      <c r="T1177" s="141">
        <f>S1177*H1177</f>
        <v>0</v>
      </c>
      <c r="AR1177" s="142" t="s">
        <v>241</v>
      </c>
      <c r="AT1177" s="142" t="s">
        <v>135</v>
      </c>
      <c r="AU1177" s="142" t="s">
        <v>85</v>
      </c>
      <c r="AY1177" s="16" t="s">
        <v>132</v>
      </c>
      <c r="BE1177" s="143">
        <f>IF(N1177="základní",J1177,0)</f>
        <v>0</v>
      </c>
      <c r="BF1177" s="143">
        <f>IF(N1177="snížená",J1177,0)</f>
        <v>0</v>
      </c>
      <c r="BG1177" s="143">
        <f>IF(N1177="zákl. přenesená",J1177,0)</f>
        <v>0</v>
      </c>
      <c r="BH1177" s="143">
        <f>IF(N1177="sníž. přenesená",J1177,0)</f>
        <v>0</v>
      </c>
      <c r="BI1177" s="143">
        <f>IF(N1177="nulová",J1177,0)</f>
        <v>0</v>
      </c>
      <c r="BJ1177" s="16" t="s">
        <v>83</v>
      </c>
      <c r="BK1177" s="143">
        <f>ROUND(I1177*H1177,2)</f>
        <v>0</v>
      </c>
      <c r="BL1177" s="16" t="s">
        <v>241</v>
      </c>
      <c r="BM1177" s="142" t="s">
        <v>1783</v>
      </c>
    </row>
    <row r="1178" spans="2:65" s="1" customFormat="1" ht="19.2">
      <c r="B1178" s="31"/>
      <c r="D1178" s="144" t="s">
        <v>140</v>
      </c>
      <c r="F1178" s="145" t="s">
        <v>1782</v>
      </c>
      <c r="I1178" s="146"/>
      <c r="L1178" s="31"/>
      <c r="M1178" s="147"/>
      <c r="T1178" s="55"/>
      <c r="AT1178" s="16" t="s">
        <v>140</v>
      </c>
      <c r="AU1178" s="16" t="s">
        <v>85</v>
      </c>
    </row>
    <row r="1179" spans="2:65" s="1" customFormat="1" ht="24.15" customHeight="1">
      <c r="B1179" s="31"/>
      <c r="C1179" s="131" t="s">
        <v>1784</v>
      </c>
      <c r="D1179" s="131" t="s">
        <v>135</v>
      </c>
      <c r="E1179" s="132" t="s">
        <v>1785</v>
      </c>
      <c r="F1179" s="133" t="s">
        <v>1786</v>
      </c>
      <c r="G1179" s="134" t="s">
        <v>520</v>
      </c>
      <c r="H1179" s="135">
        <v>1</v>
      </c>
      <c r="I1179" s="136"/>
      <c r="J1179" s="137">
        <f>ROUND(I1179*H1179,2)</f>
        <v>0</v>
      </c>
      <c r="K1179" s="133" t="s">
        <v>268</v>
      </c>
      <c r="L1179" s="31"/>
      <c r="M1179" s="138" t="s">
        <v>1</v>
      </c>
      <c r="N1179" s="139" t="s">
        <v>41</v>
      </c>
      <c r="P1179" s="140">
        <f>O1179*H1179</f>
        <v>0</v>
      </c>
      <c r="Q1179" s="140">
        <v>0</v>
      </c>
      <c r="R1179" s="140">
        <f>Q1179*H1179</f>
        <v>0</v>
      </c>
      <c r="S1179" s="140">
        <v>0</v>
      </c>
      <c r="T1179" s="141">
        <f>S1179*H1179</f>
        <v>0</v>
      </c>
      <c r="AR1179" s="142" t="s">
        <v>241</v>
      </c>
      <c r="AT1179" s="142" t="s">
        <v>135</v>
      </c>
      <c r="AU1179" s="142" t="s">
        <v>85</v>
      </c>
      <c r="AY1179" s="16" t="s">
        <v>132</v>
      </c>
      <c r="BE1179" s="143">
        <f>IF(N1179="základní",J1179,0)</f>
        <v>0</v>
      </c>
      <c r="BF1179" s="143">
        <f>IF(N1179="snížená",J1179,0)</f>
        <v>0</v>
      </c>
      <c r="BG1179" s="143">
        <f>IF(N1179="zákl. přenesená",J1179,0)</f>
        <v>0</v>
      </c>
      <c r="BH1179" s="143">
        <f>IF(N1179="sníž. přenesená",J1179,0)</f>
        <v>0</v>
      </c>
      <c r="BI1179" s="143">
        <f>IF(N1179="nulová",J1179,0)</f>
        <v>0</v>
      </c>
      <c r="BJ1179" s="16" t="s">
        <v>83</v>
      </c>
      <c r="BK1179" s="143">
        <f>ROUND(I1179*H1179,2)</f>
        <v>0</v>
      </c>
      <c r="BL1179" s="16" t="s">
        <v>241</v>
      </c>
      <c r="BM1179" s="142" t="s">
        <v>1787</v>
      </c>
    </row>
    <row r="1180" spans="2:65" s="1" customFormat="1" ht="19.2">
      <c r="B1180" s="31"/>
      <c r="D1180" s="144" t="s">
        <v>140</v>
      </c>
      <c r="F1180" s="145" t="s">
        <v>1786</v>
      </c>
      <c r="I1180" s="146"/>
      <c r="L1180" s="31"/>
      <c r="M1180" s="147"/>
      <c r="T1180" s="55"/>
      <c r="AT1180" s="16" t="s">
        <v>140</v>
      </c>
      <c r="AU1180" s="16" t="s">
        <v>85</v>
      </c>
    </row>
    <row r="1181" spans="2:65" s="1" customFormat="1" ht="24.15" customHeight="1">
      <c r="B1181" s="31"/>
      <c r="C1181" s="131" t="s">
        <v>1788</v>
      </c>
      <c r="D1181" s="131" t="s">
        <v>135</v>
      </c>
      <c r="E1181" s="132" t="s">
        <v>1789</v>
      </c>
      <c r="F1181" s="133" t="s">
        <v>1790</v>
      </c>
      <c r="G1181" s="134" t="s">
        <v>503</v>
      </c>
      <c r="H1181" s="135">
        <v>26.768999999999998</v>
      </c>
      <c r="I1181" s="136"/>
      <c r="J1181" s="137">
        <f>ROUND(I1181*H1181,2)</f>
        <v>0</v>
      </c>
      <c r="K1181" s="133" t="s">
        <v>268</v>
      </c>
      <c r="L1181" s="31"/>
      <c r="M1181" s="138" t="s">
        <v>1</v>
      </c>
      <c r="N1181" s="139" t="s">
        <v>41</v>
      </c>
      <c r="P1181" s="140">
        <f>O1181*H1181</f>
        <v>0</v>
      </c>
      <c r="Q1181" s="140">
        <v>0</v>
      </c>
      <c r="R1181" s="140">
        <f>Q1181*H1181</f>
        <v>0</v>
      </c>
      <c r="S1181" s="140">
        <v>0</v>
      </c>
      <c r="T1181" s="141">
        <f>S1181*H1181</f>
        <v>0</v>
      </c>
      <c r="AR1181" s="142" t="s">
        <v>241</v>
      </c>
      <c r="AT1181" s="142" t="s">
        <v>135</v>
      </c>
      <c r="AU1181" s="142" t="s">
        <v>85</v>
      </c>
      <c r="AY1181" s="16" t="s">
        <v>132</v>
      </c>
      <c r="BE1181" s="143">
        <f>IF(N1181="základní",J1181,0)</f>
        <v>0</v>
      </c>
      <c r="BF1181" s="143">
        <f>IF(N1181="snížená",J1181,0)</f>
        <v>0</v>
      </c>
      <c r="BG1181" s="143">
        <f>IF(N1181="zákl. přenesená",J1181,0)</f>
        <v>0</v>
      </c>
      <c r="BH1181" s="143">
        <f>IF(N1181="sníž. přenesená",J1181,0)</f>
        <v>0</v>
      </c>
      <c r="BI1181" s="143">
        <f>IF(N1181="nulová",J1181,0)</f>
        <v>0</v>
      </c>
      <c r="BJ1181" s="16" t="s">
        <v>83</v>
      </c>
      <c r="BK1181" s="143">
        <f>ROUND(I1181*H1181,2)</f>
        <v>0</v>
      </c>
      <c r="BL1181" s="16" t="s">
        <v>241</v>
      </c>
      <c r="BM1181" s="142" t="s">
        <v>1791</v>
      </c>
    </row>
    <row r="1182" spans="2:65" s="1" customFormat="1" ht="19.2">
      <c r="B1182" s="31"/>
      <c r="D1182" s="144" t="s">
        <v>140</v>
      </c>
      <c r="F1182" s="145" t="s">
        <v>1790</v>
      </c>
      <c r="I1182" s="146"/>
      <c r="L1182" s="31"/>
      <c r="M1182" s="147"/>
      <c r="T1182" s="55"/>
      <c r="AT1182" s="16" t="s">
        <v>140</v>
      </c>
      <c r="AU1182" s="16" t="s">
        <v>85</v>
      </c>
    </row>
    <row r="1183" spans="2:65" s="1" customFormat="1" ht="24.15" customHeight="1">
      <c r="B1183" s="31"/>
      <c r="C1183" s="131" t="s">
        <v>1792</v>
      </c>
      <c r="D1183" s="131" t="s">
        <v>135</v>
      </c>
      <c r="E1183" s="132" t="s">
        <v>1793</v>
      </c>
      <c r="F1183" s="133" t="s">
        <v>1794</v>
      </c>
      <c r="G1183" s="134" t="s">
        <v>1637</v>
      </c>
      <c r="H1183" s="135">
        <v>1</v>
      </c>
      <c r="I1183" s="136"/>
      <c r="J1183" s="137">
        <f>ROUND(I1183*H1183,2)</f>
        <v>0</v>
      </c>
      <c r="K1183" s="133" t="s">
        <v>268</v>
      </c>
      <c r="L1183" s="31"/>
      <c r="M1183" s="138" t="s">
        <v>1</v>
      </c>
      <c r="N1183" s="139" t="s">
        <v>41</v>
      </c>
      <c r="P1183" s="140">
        <f>O1183*H1183</f>
        <v>0</v>
      </c>
      <c r="Q1183" s="140">
        <v>0</v>
      </c>
      <c r="R1183" s="140">
        <f>Q1183*H1183</f>
        <v>0</v>
      </c>
      <c r="S1183" s="140">
        <v>0</v>
      </c>
      <c r="T1183" s="141">
        <f>S1183*H1183</f>
        <v>0</v>
      </c>
      <c r="AR1183" s="142" t="s">
        <v>241</v>
      </c>
      <c r="AT1183" s="142" t="s">
        <v>135</v>
      </c>
      <c r="AU1183" s="142" t="s">
        <v>85</v>
      </c>
      <c r="AY1183" s="16" t="s">
        <v>132</v>
      </c>
      <c r="BE1183" s="143">
        <f>IF(N1183="základní",J1183,0)</f>
        <v>0</v>
      </c>
      <c r="BF1183" s="143">
        <f>IF(N1183="snížená",J1183,0)</f>
        <v>0</v>
      </c>
      <c r="BG1183" s="143">
        <f>IF(N1183="zákl. přenesená",J1183,0)</f>
        <v>0</v>
      </c>
      <c r="BH1183" s="143">
        <f>IF(N1183="sníž. přenesená",J1183,0)</f>
        <v>0</v>
      </c>
      <c r="BI1183" s="143">
        <f>IF(N1183="nulová",J1183,0)</f>
        <v>0</v>
      </c>
      <c r="BJ1183" s="16" t="s">
        <v>83</v>
      </c>
      <c r="BK1183" s="143">
        <f>ROUND(I1183*H1183,2)</f>
        <v>0</v>
      </c>
      <c r="BL1183" s="16" t="s">
        <v>241</v>
      </c>
      <c r="BM1183" s="142" t="s">
        <v>1795</v>
      </c>
    </row>
    <row r="1184" spans="2:65" s="1" customFormat="1" ht="19.2">
      <c r="B1184" s="31"/>
      <c r="D1184" s="144" t="s">
        <v>140</v>
      </c>
      <c r="F1184" s="145" t="s">
        <v>1794</v>
      </c>
      <c r="I1184" s="146"/>
      <c r="L1184" s="31"/>
      <c r="M1184" s="147"/>
      <c r="T1184" s="55"/>
      <c r="AT1184" s="16" t="s">
        <v>140</v>
      </c>
      <c r="AU1184" s="16" t="s">
        <v>85</v>
      </c>
    </row>
    <row r="1185" spans="2:65" s="12" customFormat="1">
      <c r="B1185" s="148"/>
      <c r="D1185" s="144" t="s">
        <v>141</v>
      </c>
      <c r="E1185" s="149" t="s">
        <v>1</v>
      </c>
      <c r="F1185" s="150" t="s">
        <v>1796</v>
      </c>
      <c r="H1185" s="149" t="s">
        <v>1</v>
      </c>
      <c r="I1185" s="151"/>
      <c r="L1185" s="148"/>
      <c r="M1185" s="152"/>
      <c r="T1185" s="153"/>
      <c r="AT1185" s="149" t="s">
        <v>141</v>
      </c>
      <c r="AU1185" s="149" t="s">
        <v>85</v>
      </c>
      <c r="AV1185" s="12" t="s">
        <v>83</v>
      </c>
      <c r="AW1185" s="12" t="s">
        <v>32</v>
      </c>
      <c r="AX1185" s="12" t="s">
        <v>76</v>
      </c>
      <c r="AY1185" s="149" t="s">
        <v>132</v>
      </c>
    </row>
    <row r="1186" spans="2:65" s="13" customFormat="1">
      <c r="B1186" s="154"/>
      <c r="D1186" s="144" t="s">
        <v>141</v>
      </c>
      <c r="E1186" s="155" t="s">
        <v>1</v>
      </c>
      <c r="F1186" s="156" t="s">
        <v>83</v>
      </c>
      <c r="H1186" s="157">
        <v>1</v>
      </c>
      <c r="I1186" s="158"/>
      <c r="L1186" s="154"/>
      <c r="M1186" s="159"/>
      <c r="T1186" s="160"/>
      <c r="AT1186" s="155" t="s">
        <v>141</v>
      </c>
      <c r="AU1186" s="155" t="s">
        <v>85</v>
      </c>
      <c r="AV1186" s="13" t="s">
        <v>85</v>
      </c>
      <c r="AW1186" s="13" t="s">
        <v>32</v>
      </c>
      <c r="AX1186" s="13" t="s">
        <v>76</v>
      </c>
      <c r="AY1186" s="155" t="s">
        <v>132</v>
      </c>
    </row>
    <row r="1187" spans="2:65" s="14" customFormat="1">
      <c r="B1187" s="161"/>
      <c r="D1187" s="144" t="s">
        <v>141</v>
      </c>
      <c r="E1187" s="162" t="s">
        <v>1</v>
      </c>
      <c r="F1187" s="163" t="s">
        <v>144</v>
      </c>
      <c r="H1187" s="164">
        <v>1</v>
      </c>
      <c r="I1187" s="165"/>
      <c r="L1187" s="161"/>
      <c r="M1187" s="166"/>
      <c r="T1187" s="167"/>
      <c r="AT1187" s="162" t="s">
        <v>141</v>
      </c>
      <c r="AU1187" s="162" t="s">
        <v>85</v>
      </c>
      <c r="AV1187" s="14" t="s">
        <v>131</v>
      </c>
      <c r="AW1187" s="14" t="s">
        <v>32</v>
      </c>
      <c r="AX1187" s="14" t="s">
        <v>83</v>
      </c>
      <c r="AY1187" s="162" t="s">
        <v>132</v>
      </c>
    </row>
    <row r="1188" spans="2:65" s="1" customFormat="1" ht="24.15" customHeight="1">
      <c r="B1188" s="31"/>
      <c r="C1188" s="131" t="s">
        <v>1797</v>
      </c>
      <c r="D1188" s="131" t="s">
        <v>135</v>
      </c>
      <c r="E1188" s="132" t="s">
        <v>1798</v>
      </c>
      <c r="F1188" s="133" t="s">
        <v>1799</v>
      </c>
      <c r="G1188" s="134" t="s">
        <v>1637</v>
      </c>
      <c r="H1188" s="135">
        <v>1</v>
      </c>
      <c r="I1188" s="136"/>
      <c r="J1188" s="137">
        <f>ROUND(I1188*H1188,2)</f>
        <v>0</v>
      </c>
      <c r="K1188" s="133" t="s">
        <v>268</v>
      </c>
      <c r="L1188" s="31"/>
      <c r="M1188" s="138" t="s">
        <v>1</v>
      </c>
      <c r="N1188" s="139" t="s">
        <v>41</v>
      </c>
      <c r="P1188" s="140">
        <f>O1188*H1188</f>
        <v>0</v>
      </c>
      <c r="Q1188" s="140">
        <v>0</v>
      </c>
      <c r="R1188" s="140">
        <f>Q1188*H1188</f>
        <v>0</v>
      </c>
      <c r="S1188" s="140">
        <v>0</v>
      </c>
      <c r="T1188" s="141">
        <f>S1188*H1188</f>
        <v>0</v>
      </c>
      <c r="AR1188" s="142" t="s">
        <v>241</v>
      </c>
      <c r="AT1188" s="142" t="s">
        <v>135</v>
      </c>
      <c r="AU1188" s="142" t="s">
        <v>85</v>
      </c>
      <c r="AY1188" s="16" t="s">
        <v>132</v>
      </c>
      <c r="BE1188" s="143">
        <f>IF(N1188="základní",J1188,0)</f>
        <v>0</v>
      </c>
      <c r="BF1188" s="143">
        <f>IF(N1188="snížená",J1188,0)</f>
        <v>0</v>
      </c>
      <c r="BG1188" s="143">
        <f>IF(N1188="zákl. přenesená",J1188,0)</f>
        <v>0</v>
      </c>
      <c r="BH1188" s="143">
        <f>IF(N1188="sníž. přenesená",J1188,0)</f>
        <v>0</v>
      </c>
      <c r="BI1188" s="143">
        <f>IF(N1188="nulová",J1188,0)</f>
        <v>0</v>
      </c>
      <c r="BJ1188" s="16" t="s">
        <v>83</v>
      </c>
      <c r="BK1188" s="143">
        <f>ROUND(I1188*H1188,2)</f>
        <v>0</v>
      </c>
      <c r="BL1188" s="16" t="s">
        <v>241</v>
      </c>
      <c r="BM1188" s="142" t="s">
        <v>1800</v>
      </c>
    </row>
    <row r="1189" spans="2:65" s="1" customFormat="1" ht="19.2">
      <c r="B1189" s="31"/>
      <c r="D1189" s="144" t="s">
        <v>140</v>
      </c>
      <c r="F1189" s="145" t="s">
        <v>1799</v>
      </c>
      <c r="I1189" s="146"/>
      <c r="L1189" s="31"/>
      <c r="M1189" s="147"/>
      <c r="T1189" s="55"/>
      <c r="AT1189" s="16" t="s">
        <v>140</v>
      </c>
      <c r="AU1189" s="16" t="s">
        <v>85</v>
      </c>
    </row>
    <row r="1190" spans="2:65" s="12" customFormat="1">
      <c r="B1190" s="148"/>
      <c r="D1190" s="144" t="s">
        <v>141</v>
      </c>
      <c r="E1190" s="149" t="s">
        <v>1</v>
      </c>
      <c r="F1190" s="150" t="s">
        <v>1801</v>
      </c>
      <c r="H1190" s="149" t="s">
        <v>1</v>
      </c>
      <c r="I1190" s="151"/>
      <c r="L1190" s="148"/>
      <c r="M1190" s="152"/>
      <c r="T1190" s="153"/>
      <c r="AT1190" s="149" t="s">
        <v>141</v>
      </c>
      <c r="AU1190" s="149" t="s">
        <v>85</v>
      </c>
      <c r="AV1190" s="12" t="s">
        <v>83</v>
      </c>
      <c r="AW1190" s="12" t="s">
        <v>32</v>
      </c>
      <c r="AX1190" s="12" t="s">
        <v>76</v>
      </c>
      <c r="AY1190" s="149" t="s">
        <v>132</v>
      </c>
    </row>
    <row r="1191" spans="2:65" s="13" customFormat="1">
      <c r="B1191" s="154"/>
      <c r="D1191" s="144" t="s">
        <v>141</v>
      </c>
      <c r="E1191" s="155" t="s">
        <v>1</v>
      </c>
      <c r="F1191" s="156" t="s">
        <v>83</v>
      </c>
      <c r="H1191" s="157">
        <v>1</v>
      </c>
      <c r="I1191" s="158"/>
      <c r="L1191" s="154"/>
      <c r="M1191" s="159"/>
      <c r="T1191" s="160"/>
      <c r="AT1191" s="155" t="s">
        <v>141</v>
      </c>
      <c r="AU1191" s="155" t="s">
        <v>85</v>
      </c>
      <c r="AV1191" s="13" t="s">
        <v>85</v>
      </c>
      <c r="AW1191" s="13" t="s">
        <v>32</v>
      </c>
      <c r="AX1191" s="13" t="s">
        <v>76</v>
      </c>
      <c r="AY1191" s="155" t="s">
        <v>132</v>
      </c>
    </row>
    <row r="1192" spans="2:65" s="14" customFormat="1">
      <c r="B1192" s="161"/>
      <c r="D1192" s="144" t="s">
        <v>141</v>
      </c>
      <c r="E1192" s="162" t="s">
        <v>1</v>
      </c>
      <c r="F1192" s="163" t="s">
        <v>144</v>
      </c>
      <c r="H1192" s="164">
        <v>1</v>
      </c>
      <c r="I1192" s="165"/>
      <c r="L1192" s="161"/>
      <c r="M1192" s="166"/>
      <c r="T1192" s="167"/>
      <c r="AT1192" s="162" t="s">
        <v>141</v>
      </c>
      <c r="AU1192" s="162" t="s">
        <v>85</v>
      </c>
      <c r="AV1192" s="14" t="s">
        <v>131</v>
      </c>
      <c r="AW1192" s="14" t="s">
        <v>32</v>
      </c>
      <c r="AX1192" s="14" t="s">
        <v>83</v>
      </c>
      <c r="AY1192" s="162" t="s">
        <v>132</v>
      </c>
    </row>
    <row r="1193" spans="2:65" s="1" customFormat="1" ht="24.15" customHeight="1">
      <c r="B1193" s="31"/>
      <c r="C1193" s="131" t="s">
        <v>1802</v>
      </c>
      <c r="D1193" s="131" t="s">
        <v>135</v>
      </c>
      <c r="E1193" s="132" t="s">
        <v>1803</v>
      </c>
      <c r="F1193" s="133" t="s">
        <v>1804</v>
      </c>
      <c r="G1193" s="134" t="s">
        <v>520</v>
      </c>
      <c r="H1193" s="135">
        <v>1</v>
      </c>
      <c r="I1193" s="136"/>
      <c r="J1193" s="137">
        <f>ROUND(I1193*H1193,2)</f>
        <v>0</v>
      </c>
      <c r="K1193" s="133" t="s">
        <v>268</v>
      </c>
      <c r="L1193" s="31"/>
      <c r="M1193" s="138" t="s">
        <v>1</v>
      </c>
      <c r="N1193" s="139" t="s">
        <v>41</v>
      </c>
      <c r="P1193" s="140">
        <f>O1193*H1193</f>
        <v>0</v>
      </c>
      <c r="Q1193" s="140">
        <v>0</v>
      </c>
      <c r="R1193" s="140">
        <f>Q1193*H1193</f>
        <v>0</v>
      </c>
      <c r="S1193" s="140">
        <v>0</v>
      </c>
      <c r="T1193" s="141">
        <f>S1193*H1193</f>
        <v>0</v>
      </c>
      <c r="AR1193" s="142" t="s">
        <v>241</v>
      </c>
      <c r="AT1193" s="142" t="s">
        <v>135</v>
      </c>
      <c r="AU1193" s="142" t="s">
        <v>85</v>
      </c>
      <c r="AY1193" s="16" t="s">
        <v>132</v>
      </c>
      <c r="BE1193" s="143">
        <f>IF(N1193="základní",J1193,0)</f>
        <v>0</v>
      </c>
      <c r="BF1193" s="143">
        <f>IF(N1193="snížená",J1193,0)</f>
        <v>0</v>
      </c>
      <c r="BG1193" s="143">
        <f>IF(N1193="zákl. přenesená",J1193,0)</f>
        <v>0</v>
      </c>
      <c r="BH1193" s="143">
        <f>IF(N1193="sníž. přenesená",J1193,0)</f>
        <v>0</v>
      </c>
      <c r="BI1193" s="143">
        <f>IF(N1193="nulová",J1193,0)</f>
        <v>0</v>
      </c>
      <c r="BJ1193" s="16" t="s">
        <v>83</v>
      </c>
      <c r="BK1193" s="143">
        <f>ROUND(I1193*H1193,2)</f>
        <v>0</v>
      </c>
      <c r="BL1193" s="16" t="s">
        <v>241</v>
      </c>
      <c r="BM1193" s="142" t="s">
        <v>1805</v>
      </c>
    </row>
    <row r="1194" spans="2:65" s="1" customFormat="1">
      <c r="B1194" s="31"/>
      <c r="D1194" s="144" t="s">
        <v>140</v>
      </c>
      <c r="F1194" s="145" t="s">
        <v>1804</v>
      </c>
      <c r="I1194" s="146"/>
      <c r="L1194" s="31"/>
      <c r="M1194" s="147"/>
      <c r="T1194" s="55"/>
      <c r="AT1194" s="16" t="s">
        <v>140</v>
      </c>
      <c r="AU1194" s="16" t="s">
        <v>85</v>
      </c>
    </row>
    <row r="1195" spans="2:65" s="1" customFormat="1" ht="24.15" customHeight="1">
      <c r="B1195" s="31"/>
      <c r="C1195" s="131" t="s">
        <v>1806</v>
      </c>
      <c r="D1195" s="131" t="s">
        <v>135</v>
      </c>
      <c r="E1195" s="132" t="s">
        <v>1807</v>
      </c>
      <c r="F1195" s="133" t="s">
        <v>1808</v>
      </c>
      <c r="G1195" s="134" t="s">
        <v>1637</v>
      </c>
      <c r="H1195" s="135">
        <v>1</v>
      </c>
      <c r="I1195" s="136"/>
      <c r="J1195" s="137">
        <f>ROUND(I1195*H1195,2)</f>
        <v>0</v>
      </c>
      <c r="K1195" s="133" t="s">
        <v>268</v>
      </c>
      <c r="L1195" s="31"/>
      <c r="M1195" s="138" t="s">
        <v>1</v>
      </c>
      <c r="N1195" s="139" t="s">
        <v>41</v>
      </c>
      <c r="P1195" s="140">
        <f>O1195*H1195</f>
        <v>0</v>
      </c>
      <c r="Q1195" s="140">
        <v>0</v>
      </c>
      <c r="R1195" s="140">
        <f>Q1195*H1195</f>
        <v>0</v>
      </c>
      <c r="S1195" s="140">
        <v>0</v>
      </c>
      <c r="T1195" s="141">
        <f>S1195*H1195</f>
        <v>0</v>
      </c>
      <c r="AR1195" s="142" t="s">
        <v>241</v>
      </c>
      <c r="AT1195" s="142" t="s">
        <v>135</v>
      </c>
      <c r="AU1195" s="142" t="s">
        <v>85</v>
      </c>
      <c r="AY1195" s="16" t="s">
        <v>132</v>
      </c>
      <c r="BE1195" s="143">
        <f>IF(N1195="základní",J1195,0)</f>
        <v>0</v>
      </c>
      <c r="BF1195" s="143">
        <f>IF(N1195="snížená",J1195,0)</f>
        <v>0</v>
      </c>
      <c r="BG1195" s="143">
        <f>IF(N1195="zákl. přenesená",J1195,0)</f>
        <v>0</v>
      </c>
      <c r="BH1195" s="143">
        <f>IF(N1195="sníž. přenesená",J1195,0)</f>
        <v>0</v>
      </c>
      <c r="BI1195" s="143">
        <f>IF(N1195="nulová",J1195,0)</f>
        <v>0</v>
      </c>
      <c r="BJ1195" s="16" t="s">
        <v>83</v>
      </c>
      <c r="BK1195" s="143">
        <f>ROUND(I1195*H1195,2)</f>
        <v>0</v>
      </c>
      <c r="BL1195" s="16" t="s">
        <v>241</v>
      </c>
      <c r="BM1195" s="142" t="s">
        <v>1809</v>
      </c>
    </row>
    <row r="1196" spans="2:65" s="1" customFormat="1">
      <c r="B1196" s="31"/>
      <c r="D1196" s="144" t="s">
        <v>140</v>
      </c>
      <c r="F1196" s="145" t="s">
        <v>1808</v>
      </c>
      <c r="I1196" s="146"/>
      <c r="L1196" s="31"/>
      <c r="M1196" s="147"/>
      <c r="T1196" s="55"/>
      <c r="AT1196" s="16" t="s">
        <v>140</v>
      </c>
      <c r="AU1196" s="16" t="s">
        <v>85</v>
      </c>
    </row>
    <row r="1197" spans="2:65" s="12" customFormat="1">
      <c r="B1197" s="148"/>
      <c r="D1197" s="144" t="s">
        <v>141</v>
      </c>
      <c r="E1197" s="149" t="s">
        <v>1</v>
      </c>
      <c r="F1197" s="150" t="s">
        <v>1810</v>
      </c>
      <c r="H1197" s="149" t="s">
        <v>1</v>
      </c>
      <c r="I1197" s="151"/>
      <c r="L1197" s="148"/>
      <c r="M1197" s="152"/>
      <c r="T1197" s="153"/>
      <c r="AT1197" s="149" t="s">
        <v>141</v>
      </c>
      <c r="AU1197" s="149" t="s">
        <v>85</v>
      </c>
      <c r="AV1197" s="12" t="s">
        <v>83</v>
      </c>
      <c r="AW1197" s="12" t="s">
        <v>32</v>
      </c>
      <c r="AX1197" s="12" t="s">
        <v>76</v>
      </c>
      <c r="AY1197" s="149" t="s">
        <v>132</v>
      </c>
    </row>
    <row r="1198" spans="2:65" s="12" customFormat="1">
      <c r="B1198" s="148"/>
      <c r="D1198" s="144" t="s">
        <v>141</v>
      </c>
      <c r="E1198" s="149" t="s">
        <v>1</v>
      </c>
      <c r="F1198" s="150" t="s">
        <v>1811</v>
      </c>
      <c r="H1198" s="149" t="s">
        <v>1</v>
      </c>
      <c r="I1198" s="151"/>
      <c r="L1198" s="148"/>
      <c r="M1198" s="152"/>
      <c r="T1198" s="153"/>
      <c r="AT1198" s="149" t="s">
        <v>141</v>
      </c>
      <c r="AU1198" s="149" t="s">
        <v>85</v>
      </c>
      <c r="AV1198" s="12" t="s">
        <v>83</v>
      </c>
      <c r="AW1198" s="12" t="s">
        <v>32</v>
      </c>
      <c r="AX1198" s="12" t="s">
        <v>76</v>
      </c>
      <c r="AY1198" s="149" t="s">
        <v>132</v>
      </c>
    </row>
    <row r="1199" spans="2:65" s="13" customFormat="1">
      <c r="B1199" s="154"/>
      <c r="D1199" s="144" t="s">
        <v>141</v>
      </c>
      <c r="E1199" s="155" t="s">
        <v>1</v>
      </c>
      <c r="F1199" s="156" t="s">
        <v>83</v>
      </c>
      <c r="H1199" s="157">
        <v>1</v>
      </c>
      <c r="I1199" s="158"/>
      <c r="L1199" s="154"/>
      <c r="M1199" s="159"/>
      <c r="T1199" s="160"/>
      <c r="AT1199" s="155" t="s">
        <v>141</v>
      </c>
      <c r="AU1199" s="155" t="s">
        <v>85</v>
      </c>
      <c r="AV1199" s="13" t="s">
        <v>85</v>
      </c>
      <c r="AW1199" s="13" t="s">
        <v>32</v>
      </c>
      <c r="AX1199" s="13" t="s">
        <v>76</v>
      </c>
      <c r="AY1199" s="155" t="s">
        <v>132</v>
      </c>
    </row>
    <row r="1200" spans="2:65" s="14" customFormat="1">
      <c r="B1200" s="161"/>
      <c r="D1200" s="144" t="s">
        <v>141</v>
      </c>
      <c r="E1200" s="162" t="s">
        <v>1</v>
      </c>
      <c r="F1200" s="163" t="s">
        <v>144</v>
      </c>
      <c r="H1200" s="164">
        <v>1</v>
      </c>
      <c r="I1200" s="165"/>
      <c r="L1200" s="161"/>
      <c r="M1200" s="166"/>
      <c r="T1200" s="167"/>
      <c r="AT1200" s="162" t="s">
        <v>141</v>
      </c>
      <c r="AU1200" s="162" t="s">
        <v>85</v>
      </c>
      <c r="AV1200" s="14" t="s">
        <v>131</v>
      </c>
      <c r="AW1200" s="14" t="s">
        <v>32</v>
      </c>
      <c r="AX1200" s="14" t="s">
        <v>83</v>
      </c>
      <c r="AY1200" s="162" t="s">
        <v>132</v>
      </c>
    </row>
    <row r="1201" spans="2:65" s="1" customFormat="1" ht="22.8">
      <c r="B1201" s="31"/>
      <c r="C1201" s="168" t="s">
        <v>1812</v>
      </c>
      <c r="D1201" s="168" t="s">
        <v>236</v>
      </c>
      <c r="E1201" s="169" t="s">
        <v>1813</v>
      </c>
      <c r="F1201" s="170" t="s">
        <v>1814</v>
      </c>
      <c r="G1201" s="171" t="s">
        <v>520</v>
      </c>
      <c r="H1201" s="172">
        <v>1</v>
      </c>
      <c r="I1201" s="173"/>
      <c r="J1201" s="174">
        <f>ROUND(I1201*H1201,2)</f>
        <v>0</v>
      </c>
      <c r="K1201" s="170" t="s">
        <v>268</v>
      </c>
      <c r="L1201" s="175"/>
      <c r="M1201" s="176" t="s">
        <v>1</v>
      </c>
      <c r="N1201" s="177" t="s">
        <v>41</v>
      </c>
      <c r="P1201" s="140">
        <f>O1201*H1201</f>
        <v>0</v>
      </c>
      <c r="Q1201" s="140">
        <v>2.21</v>
      </c>
      <c r="R1201" s="140">
        <f>Q1201*H1201</f>
        <v>2.21</v>
      </c>
      <c r="S1201" s="140">
        <v>0</v>
      </c>
      <c r="T1201" s="141">
        <f>S1201*H1201</f>
        <v>0</v>
      </c>
      <c r="AR1201" s="142" t="s">
        <v>338</v>
      </c>
      <c r="AT1201" s="142" t="s">
        <v>236</v>
      </c>
      <c r="AU1201" s="142" t="s">
        <v>85</v>
      </c>
      <c r="AY1201" s="16" t="s">
        <v>132</v>
      </c>
      <c r="BE1201" s="143">
        <f>IF(N1201="základní",J1201,0)</f>
        <v>0</v>
      </c>
      <c r="BF1201" s="143">
        <f>IF(N1201="snížená",J1201,0)</f>
        <v>0</v>
      </c>
      <c r="BG1201" s="143">
        <f>IF(N1201="zákl. přenesená",J1201,0)</f>
        <v>0</v>
      </c>
      <c r="BH1201" s="143">
        <f>IF(N1201="sníž. přenesená",J1201,0)</f>
        <v>0</v>
      </c>
      <c r="BI1201" s="143">
        <f>IF(N1201="nulová",J1201,0)</f>
        <v>0</v>
      </c>
      <c r="BJ1201" s="16" t="s">
        <v>83</v>
      </c>
      <c r="BK1201" s="143">
        <f>ROUND(I1201*H1201,2)</f>
        <v>0</v>
      </c>
      <c r="BL1201" s="16" t="s">
        <v>241</v>
      </c>
      <c r="BM1201" s="142" t="s">
        <v>1815</v>
      </c>
    </row>
    <row r="1202" spans="2:65" s="1" customFormat="1">
      <c r="B1202" s="31"/>
      <c r="D1202" s="144" t="s">
        <v>140</v>
      </c>
      <c r="F1202" s="145" t="s">
        <v>1814</v>
      </c>
      <c r="I1202" s="146"/>
      <c r="L1202" s="31"/>
      <c r="M1202" s="147"/>
      <c r="T1202" s="55"/>
      <c r="AT1202" s="16" t="s">
        <v>140</v>
      </c>
      <c r="AU1202" s="16" t="s">
        <v>85</v>
      </c>
    </row>
    <row r="1203" spans="2:65" s="1" customFormat="1" ht="24.15" customHeight="1">
      <c r="B1203" s="31"/>
      <c r="C1203" s="131" t="s">
        <v>1816</v>
      </c>
      <c r="D1203" s="131" t="s">
        <v>135</v>
      </c>
      <c r="E1203" s="132" t="s">
        <v>1817</v>
      </c>
      <c r="F1203" s="133" t="s">
        <v>1818</v>
      </c>
      <c r="G1203" s="134" t="s">
        <v>1637</v>
      </c>
      <c r="H1203" s="135">
        <v>1</v>
      </c>
      <c r="I1203" s="136"/>
      <c r="J1203" s="137">
        <f>ROUND(I1203*H1203,2)</f>
        <v>0</v>
      </c>
      <c r="K1203" s="133" t="s">
        <v>268</v>
      </c>
      <c r="L1203" s="31"/>
      <c r="M1203" s="138" t="s">
        <v>1</v>
      </c>
      <c r="N1203" s="139" t="s">
        <v>41</v>
      </c>
      <c r="P1203" s="140">
        <f>O1203*H1203</f>
        <v>0</v>
      </c>
      <c r="Q1203" s="140">
        <v>0</v>
      </c>
      <c r="R1203" s="140">
        <f>Q1203*H1203</f>
        <v>0</v>
      </c>
      <c r="S1203" s="140">
        <v>0</v>
      </c>
      <c r="T1203" s="141">
        <f>S1203*H1203</f>
        <v>0</v>
      </c>
      <c r="AR1203" s="142" t="s">
        <v>241</v>
      </c>
      <c r="AT1203" s="142" t="s">
        <v>135</v>
      </c>
      <c r="AU1203" s="142" t="s">
        <v>85</v>
      </c>
      <c r="AY1203" s="16" t="s">
        <v>132</v>
      </c>
      <c r="BE1203" s="143">
        <f>IF(N1203="základní",J1203,0)</f>
        <v>0</v>
      </c>
      <c r="BF1203" s="143">
        <f>IF(N1203="snížená",J1203,0)</f>
        <v>0</v>
      </c>
      <c r="BG1203" s="143">
        <f>IF(N1203="zákl. přenesená",J1203,0)</f>
        <v>0</v>
      </c>
      <c r="BH1203" s="143">
        <f>IF(N1203="sníž. přenesená",J1203,0)</f>
        <v>0</v>
      </c>
      <c r="BI1203" s="143">
        <f>IF(N1203="nulová",J1203,0)</f>
        <v>0</v>
      </c>
      <c r="BJ1203" s="16" t="s">
        <v>83</v>
      </c>
      <c r="BK1203" s="143">
        <f>ROUND(I1203*H1203,2)</f>
        <v>0</v>
      </c>
      <c r="BL1203" s="16" t="s">
        <v>241</v>
      </c>
      <c r="BM1203" s="142" t="s">
        <v>1819</v>
      </c>
    </row>
    <row r="1204" spans="2:65" s="1" customFormat="1" ht="19.2">
      <c r="B1204" s="31"/>
      <c r="D1204" s="144" t="s">
        <v>140</v>
      </c>
      <c r="F1204" s="145" t="s">
        <v>1820</v>
      </c>
      <c r="I1204" s="146"/>
      <c r="L1204" s="31"/>
      <c r="M1204" s="147"/>
      <c r="T1204" s="55"/>
      <c r="AT1204" s="16" t="s">
        <v>140</v>
      </c>
      <c r="AU1204" s="16" t="s">
        <v>85</v>
      </c>
    </row>
    <row r="1205" spans="2:65" s="12" customFormat="1">
      <c r="B1205" s="148"/>
      <c r="D1205" s="144" t="s">
        <v>141</v>
      </c>
      <c r="E1205" s="149" t="s">
        <v>1</v>
      </c>
      <c r="F1205" s="150" t="s">
        <v>1810</v>
      </c>
      <c r="H1205" s="149" t="s">
        <v>1</v>
      </c>
      <c r="I1205" s="151"/>
      <c r="L1205" s="148"/>
      <c r="M1205" s="152"/>
      <c r="T1205" s="153"/>
      <c r="AT1205" s="149" t="s">
        <v>141</v>
      </c>
      <c r="AU1205" s="149" t="s">
        <v>85</v>
      </c>
      <c r="AV1205" s="12" t="s">
        <v>83</v>
      </c>
      <c r="AW1205" s="12" t="s">
        <v>32</v>
      </c>
      <c r="AX1205" s="12" t="s">
        <v>76</v>
      </c>
      <c r="AY1205" s="149" t="s">
        <v>132</v>
      </c>
    </row>
    <row r="1206" spans="2:65" s="12" customFormat="1">
      <c r="B1206" s="148"/>
      <c r="D1206" s="144" t="s">
        <v>141</v>
      </c>
      <c r="E1206" s="149" t="s">
        <v>1</v>
      </c>
      <c r="F1206" s="150" t="s">
        <v>1821</v>
      </c>
      <c r="H1206" s="149" t="s">
        <v>1</v>
      </c>
      <c r="I1206" s="151"/>
      <c r="L1206" s="148"/>
      <c r="M1206" s="152"/>
      <c r="T1206" s="153"/>
      <c r="AT1206" s="149" t="s">
        <v>141</v>
      </c>
      <c r="AU1206" s="149" t="s">
        <v>85</v>
      </c>
      <c r="AV1206" s="12" t="s">
        <v>83</v>
      </c>
      <c r="AW1206" s="12" t="s">
        <v>32</v>
      </c>
      <c r="AX1206" s="12" t="s">
        <v>76</v>
      </c>
      <c r="AY1206" s="149" t="s">
        <v>132</v>
      </c>
    </row>
    <row r="1207" spans="2:65" s="13" customFormat="1">
      <c r="B1207" s="154"/>
      <c r="D1207" s="144" t="s">
        <v>141</v>
      </c>
      <c r="E1207" s="155" t="s">
        <v>1</v>
      </c>
      <c r="F1207" s="156" t="s">
        <v>83</v>
      </c>
      <c r="H1207" s="157">
        <v>1</v>
      </c>
      <c r="I1207" s="158"/>
      <c r="L1207" s="154"/>
      <c r="M1207" s="159"/>
      <c r="T1207" s="160"/>
      <c r="AT1207" s="155" t="s">
        <v>141</v>
      </c>
      <c r="AU1207" s="155" t="s">
        <v>85</v>
      </c>
      <c r="AV1207" s="13" t="s">
        <v>85</v>
      </c>
      <c r="AW1207" s="13" t="s">
        <v>32</v>
      </c>
      <c r="AX1207" s="13" t="s">
        <v>76</v>
      </c>
      <c r="AY1207" s="155" t="s">
        <v>132</v>
      </c>
    </row>
    <row r="1208" spans="2:65" s="14" customFormat="1">
      <c r="B1208" s="161"/>
      <c r="D1208" s="144" t="s">
        <v>141</v>
      </c>
      <c r="E1208" s="162" t="s">
        <v>1</v>
      </c>
      <c r="F1208" s="163" t="s">
        <v>144</v>
      </c>
      <c r="H1208" s="164">
        <v>1</v>
      </c>
      <c r="I1208" s="165"/>
      <c r="L1208" s="161"/>
      <c r="M1208" s="166"/>
      <c r="T1208" s="167"/>
      <c r="AT1208" s="162" t="s">
        <v>141</v>
      </c>
      <c r="AU1208" s="162" t="s">
        <v>85</v>
      </c>
      <c r="AV1208" s="14" t="s">
        <v>131</v>
      </c>
      <c r="AW1208" s="14" t="s">
        <v>32</v>
      </c>
      <c r="AX1208" s="14" t="s">
        <v>83</v>
      </c>
      <c r="AY1208" s="162" t="s">
        <v>132</v>
      </c>
    </row>
    <row r="1209" spans="2:65" s="1" customFormat="1" ht="22.8">
      <c r="B1209" s="31"/>
      <c r="C1209" s="168" t="s">
        <v>1822</v>
      </c>
      <c r="D1209" s="168" t="s">
        <v>236</v>
      </c>
      <c r="E1209" s="169" t="s">
        <v>1823</v>
      </c>
      <c r="F1209" s="170" t="s">
        <v>1824</v>
      </c>
      <c r="G1209" s="171" t="s">
        <v>520</v>
      </c>
      <c r="H1209" s="172">
        <v>1</v>
      </c>
      <c r="I1209" s="173"/>
      <c r="J1209" s="174">
        <f>ROUND(I1209*H1209,2)</f>
        <v>0</v>
      </c>
      <c r="K1209" s="170" t="s">
        <v>268</v>
      </c>
      <c r="L1209" s="175"/>
      <c r="M1209" s="176" t="s">
        <v>1</v>
      </c>
      <c r="N1209" s="177" t="s">
        <v>41</v>
      </c>
      <c r="P1209" s="140">
        <f>O1209*H1209</f>
        <v>0</v>
      </c>
      <c r="Q1209" s="140">
        <v>2.21</v>
      </c>
      <c r="R1209" s="140">
        <f>Q1209*H1209</f>
        <v>2.21</v>
      </c>
      <c r="S1209" s="140">
        <v>0</v>
      </c>
      <c r="T1209" s="141">
        <f>S1209*H1209</f>
        <v>0</v>
      </c>
      <c r="AR1209" s="142" t="s">
        <v>338</v>
      </c>
      <c r="AT1209" s="142" t="s">
        <v>236</v>
      </c>
      <c r="AU1209" s="142" t="s">
        <v>85</v>
      </c>
      <c r="AY1209" s="16" t="s">
        <v>132</v>
      </c>
      <c r="BE1209" s="143">
        <f>IF(N1209="základní",J1209,0)</f>
        <v>0</v>
      </c>
      <c r="BF1209" s="143">
        <f>IF(N1209="snížená",J1209,0)</f>
        <v>0</v>
      </c>
      <c r="BG1209" s="143">
        <f>IF(N1209="zákl. přenesená",J1209,0)</f>
        <v>0</v>
      </c>
      <c r="BH1209" s="143">
        <f>IF(N1209="sníž. přenesená",J1209,0)</f>
        <v>0</v>
      </c>
      <c r="BI1209" s="143">
        <f>IF(N1209="nulová",J1209,0)</f>
        <v>0</v>
      </c>
      <c r="BJ1209" s="16" t="s">
        <v>83</v>
      </c>
      <c r="BK1209" s="143">
        <f>ROUND(I1209*H1209,2)</f>
        <v>0</v>
      </c>
      <c r="BL1209" s="16" t="s">
        <v>241</v>
      </c>
      <c r="BM1209" s="142" t="s">
        <v>1825</v>
      </c>
    </row>
    <row r="1210" spans="2:65" s="1" customFormat="1">
      <c r="B1210" s="31"/>
      <c r="D1210" s="144" t="s">
        <v>140</v>
      </c>
      <c r="F1210" s="145" t="s">
        <v>1824</v>
      </c>
      <c r="I1210" s="146"/>
      <c r="L1210" s="31"/>
      <c r="M1210" s="147"/>
      <c r="T1210" s="55"/>
      <c r="AT1210" s="16" t="s">
        <v>140</v>
      </c>
      <c r="AU1210" s="16" t="s">
        <v>85</v>
      </c>
    </row>
    <row r="1211" spans="2:65" s="1" customFormat="1" ht="24.15" customHeight="1">
      <c r="B1211" s="31"/>
      <c r="C1211" s="131" t="s">
        <v>1826</v>
      </c>
      <c r="D1211" s="131" t="s">
        <v>135</v>
      </c>
      <c r="E1211" s="132" t="s">
        <v>611</v>
      </c>
      <c r="F1211" s="133" t="s">
        <v>612</v>
      </c>
      <c r="G1211" s="134" t="s">
        <v>191</v>
      </c>
      <c r="H1211" s="135">
        <v>10.16</v>
      </c>
      <c r="I1211" s="136"/>
      <c r="J1211" s="137">
        <f>ROUND(I1211*H1211,2)</f>
        <v>0</v>
      </c>
      <c r="K1211" s="133" t="s">
        <v>151</v>
      </c>
      <c r="L1211" s="31"/>
      <c r="M1211" s="138" t="s">
        <v>1</v>
      </c>
      <c r="N1211" s="139" t="s">
        <v>41</v>
      </c>
      <c r="P1211" s="140">
        <f>O1211*H1211</f>
        <v>0</v>
      </c>
      <c r="Q1211" s="140">
        <v>3.6000000000000002E-4</v>
      </c>
      <c r="R1211" s="140">
        <f>Q1211*H1211</f>
        <v>3.6576000000000004E-3</v>
      </c>
      <c r="S1211" s="140">
        <v>0</v>
      </c>
      <c r="T1211" s="141">
        <f>S1211*H1211</f>
        <v>0</v>
      </c>
      <c r="AR1211" s="142" t="s">
        <v>241</v>
      </c>
      <c r="AT1211" s="142" t="s">
        <v>135</v>
      </c>
      <c r="AU1211" s="142" t="s">
        <v>85</v>
      </c>
      <c r="AY1211" s="16" t="s">
        <v>132</v>
      </c>
      <c r="BE1211" s="143">
        <f>IF(N1211="základní",J1211,0)</f>
        <v>0</v>
      </c>
      <c r="BF1211" s="143">
        <f>IF(N1211="snížená",J1211,0)</f>
        <v>0</v>
      </c>
      <c r="BG1211" s="143">
        <f>IF(N1211="zákl. přenesená",J1211,0)</f>
        <v>0</v>
      </c>
      <c r="BH1211" s="143">
        <f>IF(N1211="sníž. přenesená",J1211,0)</f>
        <v>0</v>
      </c>
      <c r="BI1211" s="143">
        <f>IF(N1211="nulová",J1211,0)</f>
        <v>0</v>
      </c>
      <c r="BJ1211" s="16" t="s">
        <v>83</v>
      </c>
      <c r="BK1211" s="143">
        <f>ROUND(I1211*H1211,2)</f>
        <v>0</v>
      </c>
      <c r="BL1211" s="16" t="s">
        <v>241</v>
      </c>
      <c r="BM1211" s="142" t="s">
        <v>1827</v>
      </c>
    </row>
    <row r="1212" spans="2:65" s="1" customFormat="1" ht="19.2">
      <c r="B1212" s="31"/>
      <c r="D1212" s="144" t="s">
        <v>140</v>
      </c>
      <c r="F1212" s="145" t="s">
        <v>614</v>
      </c>
      <c r="I1212" s="146"/>
      <c r="L1212" s="31"/>
      <c r="M1212" s="147"/>
      <c r="T1212" s="55"/>
      <c r="AT1212" s="16" t="s">
        <v>140</v>
      </c>
      <c r="AU1212" s="16" t="s">
        <v>85</v>
      </c>
    </row>
    <row r="1213" spans="2:65" s="12" customFormat="1">
      <c r="B1213" s="148"/>
      <c r="D1213" s="144" t="s">
        <v>141</v>
      </c>
      <c r="E1213" s="149" t="s">
        <v>1</v>
      </c>
      <c r="F1213" s="150" t="s">
        <v>1828</v>
      </c>
      <c r="H1213" s="149" t="s">
        <v>1</v>
      </c>
      <c r="I1213" s="151"/>
      <c r="L1213" s="148"/>
      <c r="M1213" s="152"/>
      <c r="T1213" s="153"/>
      <c r="AT1213" s="149" t="s">
        <v>141</v>
      </c>
      <c r="AU1213" s="149" t="s">
        <v>85</v>
      </c>
      <c r="AV1213" s="12" t="s">
        <v>83</v>
      </c>
      <c r="AW1213" s="12" t="s">
        <v>32</v>
      </c>
      <c r="AX1213" s="12" t="s">
        <v>76</v>
      </c>
      <c r="AY1213" s="149" t="s">
        <v>132</v>
      </c>
    </row>
    <row r="1214" spans="2:65" s="13" customFormat="1">
      <c r="B1214" s="154"/>
      <c r="D1214" s="144" t="s">
        <v>141</v>
      </c>
      <c r="E1214" s="155" t="s">
        <v>1</v>
      </c>
      <c r="F1214" s="156" t="s">
        <v>1829</v>
      </c>
      <c r="H1214" s="157">
        <v>8.16</v>
      </c>
      <c r="I1214" s="158"/>
      <c r="L1214" s="154"/>
      <c r="M1214" s="159"/>
      <c r="T1214" s="160"/>
      <c r="AT1214" s="155" t="s">
        <v>141</v>
      </c>
      <c r="AU1214" s="155" t="s">
        <v>85</v>
      </c>
      <c r="AV1214" s="13" t="s">
        <v>85</v>
      </c>
      <c r="AW1214" s="13" t="s">
        <v>32</v>
      </c>
      <c r="AX1214" s="13" t="s">
        <v>76</v>
      </c>
      <c r="AY1214" s="155" t="s">
        <v>132</v>
      </c>
    </row>
    <row r="1215" spans="2:65" s="12" customFormat="1">
      <c r="B1215" s="148"/>
      <c r="D1215" s="144" t="s">
        <v>141</v>
      </c>
      <c r="E1215" s="149" t="s">
        <v>1</v>
      </c>
      <c r="F1215" s="150" t="s">
        <v>1830</v>
      </c>
      <c r="H1215" s="149" t="s">
        <v>1</v>
      </c>
      <c r="I1215" s="151"/>
      <c r="L1215" s="148"/>
      <c r="M1215" s="152"/>
      <c r="T1215" s="153"/>
      <c r="AT1215" s="149" t="s">
        <v>141</v>
      </c>
      <c r="AU1215" s="149" t="s">
        <v>85</v>
      </c>
      <c r="AV1215" s="12" t="s">
        <v>83</v>
      </c>
      <c r="AW1215" s="12" t="s">
        <v>32</v>
      </c>
      <c r="AX1215" s="12" t="s">
        <v>76</v>
      </c>
      <c r="AY1215" s="149" t="s">
        <v>132</v>
      </c>
    </row>
    <row r="1216" spans="2:65" s="13" customFormat="1">
      <c r="B1216" s="154"/>
      <c r="D1216" s="144" t="s">
        <v>141</v>
      </c>
      <c r="E1216" s="155" t="s">
        <v>1</v>
      </c>
      <c r="F1216" s="156" t="s">
        <v>1831</v>
      </c>
      <c r="H1216" s="157">
        <v>1</v>
      </c>
      <c r="I1216" s="158"/>
      <c r="L1216" s="154"/>
      <c r="M1216" s="159"/>
      <c r="T1216" s="160"/>
      <c r="AT1216" s="155" t="s">
        <v>141</v>
      </c>
      <c r="AU1216" s="155" t="s">
        <v>85</v>
      </c>
      <c r="AV1216" s="13" t="s">
        <v>85</v>
      </c>
      <c r="AW1216" s="13" t="s">
        <v>32</v>
      </c>
      <c r="AX1216" s="13" t="s">
        <v>76</v>
      </c>
      <c r="AY1216" s="155" t="s">
        <v>132</v>
      </c>
    </row>
    <row r="1217" spans="2:65" s="12" customFormat="1">
      <c r="B1217" s="148"/>
      <c r="D1217" s="144" t="s">
        <v>141</v>
      </c>
      <c r="E1217" s="149" t="s">
        <v>1</v>
      </c>
      <c r="F1217" s="150" t="s">
        <v>1832</v>
      </c>
      <c r="H1217" s="149" t="s">
        <v>1</v>
      </c>
      <c r="I1217" s="151"/>
      <c r="L1217" s="148"/>
      <c r="M1217" s="152"/>
      <c r="T1217" s="153"/>
      <c r="AT1217" s="149" t="s">
        <v>141</v>
      </c>
      <c r="AU1217" s="149" t="s">
        <v>85</v>
      </c>
      <c r="AV1217" s="12" t="s">
        <v>83</v>
      </c>
      <c r="AW1217" s="12" t="s">
        <v>32</v>
      </c>
      <c r="AX1217" s="12" t="s">
        <v>76</v>
      </c>
      <c r="AY1217" s="149" t="s">
        <v>132</v>
      </c>
    </row>
    <row r="1218" spans="2:65" s="13" customFormat="1">
      <c r="B1218" s="154"/>
      <c r="D1218" s="144" t="s">
        <v>141</v>
      </c>
      <c r="E1218" s="155" t="s">
        <v>1</v>
      </c>
      <c r="F1218" s="156" t="s">
        <v>1831</v>
      </c>
      <c r="H1218" s="157">
        <v>1</v>
      </c>
      <c r="I1218" s="158"/>
      <c r="L1218" s="154"/>
      <c r="M1218" s="159"/>
      <c r="T1218" s="160"/>
      <c r="AT1218" s="155" t="s">
        <v>141</v>
      </c>
      <c r="AU1218" s="155" t="s">
        <v>85</v>
      </c>
      <c r="AV1218" s="13" t="s">
        <v>85</v>
      </c>
      <c r="AW1218" s="13" t="s">
        <v>32</v>
      </c>
      <c r="AX1218" s="13" t="s">
        <v>76</v>
      </c>
      <c r="AY1218" s="155" t="s">
        <v>132</v>
      </c>
    </row>
    <row r="1219" spans="2:65" s="14" customFormat="1">
      <c r="B1219" s="161"/>
      <c r="D1219" s="144" t="s">
        <v>141</v>
      </c>
      <c r="E1219" s="162" t="s">
        <v>1</v>
      </c>
      <c r="F1219" s="163" t="s">
        <v>144</v>
      </c>
      <c r="H1219" s="164">
        <v>10.16</v>
      </c>
      <c r="I1219" s="165"/>
      <c r="L1219" s="161"/>
      <c r="M1219" s="166"/>
      <c r="T1219" s="167"/>
      <c r="AT1219" s="162" t="s">
        <v>141</v>
      </c>
      <c r="AU1219" s="162" t="s">
        <v>85</v>
      </c>
      <c r="AV1219" s="14" t="s">
        <v>131</v>
      </c>
      <c r="AW1219" s="14" t="s">
        <v>32</v>
      </c>
      <c r="AX1219" s="14" t="s">
        <v>83</v>
      </c>
      <c r="AY1219" s="162" t="s">
        <v>132</v>
      </c>
    </row>
    <row r="1220" spans="2:65" s="1" customFormat="1" ht="24.15" customHeight="1">
      <c r="B1220" s="31"/>
      <c r="C1220" s="168" t="s">
        <v>1833</v>
      </c>
      <c r="D1220" s="168" t="s">
        <v>236</v>
      </c>
      <c r="E1220" s="169" t="s">
        <v>618</v>
      </c>
      <c r="F1220" s="170" t="s">
        <v>619</v>
      </c>
      <c r="G1220" s="171" t="s">
        <v>191</v>
      </c>
      <c r="H1220" s="172">
        <v>9.16</v>
      </c>
      <c r="I1220" s="173"/>
      <c r="J1220" s="174">
        <f>ROUND(I1220*H1220,2)</f>
        <v>0</v>
      </c>
      <c r="K1220" s="170" t="s">
        <v>268</v>
      </c>
      <c r="L1220" s="175"/>
      <c r="M1220" s="176" t="s">
        <v>1</v>
      </c>
      <c r="N1220" s="177" t="s">
        <v>41</v>
      </c>
      <c r="P1220" s="140">
        <f>O1220*H1220</f>
        <v>0</v>
      </c>
      <c r="Q1220" s="140">
        <v>0</v>
      </c>
      <c r="R1220" s="140">
        <f>Q1220*H1220</f>
        <v>0</v>
      </c>
      <c r="S1220" s="140">
        <v>0</v>
      </c>
      <c r="T1220" s="141">
        <f>S1220*H1220</f>
        <v>0</v>
      </c>
      <c r="AR1220" s="142" t="s">
        <v>338</v>
      </c>
      <c r="AT1220" s="142" t="s">
        <v>236</v>
      </c>
      <c r="AU1220" s="142" t="s">
        <v>85</v>
      </c>
      <c r="AY1220" s="16" t="s">
        <v>132</v>
      </c>
      <c r="BE1220" s="143">
        <f>IF(N1220="základní",J1220,0)</f>
        <v>0</v>
      </c>
      <c r="BF1220" s="143">
        <f>IF(N1220="snížená",J1220,0)</f>
        <v>0</v>
      </c>
      <c r="BG1220" s="143">
        <f>IF(N1220="zákl. přenesená",J1220,0)</f>
        <v>0</v>
      </c>
      <c r="BH1220" s="143">
        <f>IF(N1220="sníž. přenesená",J1220,0)</f>
        <v>0</v>
      </c>
      <c r="BI1220" s="143">
        <f>IF(N1220="nulová",J1220,0)</f>
        <v>0</v>
      </c>
      <c r="BJ1220" s="16" t="s">
        <v>83</v>
      </c>
      <c r="BK1220" s="143">
        <f>ROUND(I1220*H1220,2)</f>
        <v>0</v>
      </c>
      <c r="BL1220" s="16" t="s">
        <v>241</v>
      </c>
      <c r="BM1220" s="142" t="s">
        <v>1834</v>
      </c>
    </row>
    <row r="1221" spans="2:65" s="1" customFormat="1" ht="19.2">
      <c r="B1221" s="31"/>
      <c r="D1221" s="144" t="s">
        <v>140</v>
      </c>
      <c r="F1221" s="145" t="s">
        <v>619</v>
      </c>
      <c r="I1221" s="146"/>
      <c r="L1221" s="31"/>
      <c r="M1221" s="147"/>
      <c r="T1221" s="55"/>
      <c r="AT1221" s="16" t="s">
        <v>140</v>
      </c>
      <c r="AU1221" s="16" t="s">
        <v>85</v>
      </c>
    </row>
    <row r="1222" spans="2:65" s="12" customFormat="1">
      <c r="B1222" s="148"/>
      <c r="D1222" s="144" t="s">
        <v>141</v>
      </c>
      <c r="E1222" s="149" t="s">
        <v>1</v>
      </c>
      <c r="F1222" s="150" t="s">
        <v>1828</v>
      </c>
      <c r="H1222" s="149" t="s">
        <v>1</v>
      </c>
      <c r="I1222" s="151"/>
      <c r="L1222" s="148"/>
      <c r="M1222" s="152"/>
      <c r="T1222" s="153"/>
      <c r="AT1222" s="149" t="s">
        <v>141</v>
      </c>
      <c r="AU1222" s="149" t="s">
        <v>85</v>
      </c>
      <c r="AV1222" s="12" t="s">
        <v>83</v>
      </c>
      <c r="AW1222" s="12" t="s">
        <v>32</v>
      </c>
      <c r="AX1222" s="12" t="s">
        <v>76</v>
      </c>
      <c r="AY1222" s="149" t="s">
        <v>132</v>
      </c>
    </row>
    <row r="1223" spans="2:65" s="13" customFormat="1">
      <c r="B1223" s="154"/>
      <c r="D1223" s="144" t="s">
        <v>141</v>
      </c>
      <c r="E1223" s="155" t="s">
        <v>1</v>
      </c>
      <c r="F1223" s="156" t="s">
        <v>1829</v>
      </c>
      <c r="H1223" s="157">
        <v>8.16</v>
      </c>
      <c r="I1223" s="158"/>
      <c r="L1223" s="154"/>
      <c r="M1223" s="159"/>
      <c r="T1223" s="160"/>
      <c r="AT1223" s="155" t="s">
        <v>141</v>
      </c>
      <c r="AU1223" s="155" t="s">
        <v>85</v>
      </c>
      <c r="AV1223" s="13" t="s">
        <v>85</v>
      </c>
      <c r="AW1223" s="13" t="s">
        <v>32</v>
      </c>
      <c r="AX1223" s="13" t="s">
        <v>76</v>
      </c>
      <c r="AY1223" s="155" t="s">
        <v>132</v>
      </c>
    </row>
    <row r="1224" spans="2:65" s="12" customFormat="1">
      <c r="B1224" s="148"/>
      <c r="D1224" s="144" t="s">
        <v>141</v>
      </c>
      <c r="E1224" s="149" t="s">
        <v>1</v>
      </c>
      <c r="F1224" s="150" t="s">
        <v>1832</v>
      </c>
      <c r="H1224" s="149" t="s">
        <v>1</v>
      </c>
      <c r="I1224" s="151"/>
      <c r="L1224" s="148"/>
      <c r="M1224" s="152"/>
      <c r="T1224" s="153"/>
      <c r="AT1224" s="149" t="s">
        <v>141</v>
      </c>
      <c r="AU1224" s="149" t="s">
        <v>85</v>
      </c>
      <c r="AV1224" s="12" t="s">
        <v>83</v>
      </c>
      <c r="AW1224" s="12" t="s">
        <v>32</v>
      </c>
      <c r="AX1224" s="12" t="s">
        <v>76</v>
      </c>
      <c r="AY1224" s="149" t="s">
        <v>132</v>
      </c>
    </row>
    <row r="1225" spans="2:65" s="13" customFormat="1">
      <c r="B1225" s="154"/>
      <c r="D1225" s="144" t="s">
        <v>141</v>
      </c>
      <c r="E1225" s="155" t="s">
        <v>1</v>
      </c>
      <c r="F1225" s="156" t="s">
        <v>1831</v>
      </c>
      <c r="H1225" s="157">
        <v>1</v>
      </c>
      <c r="I1225" s="158"/>
      <c r="L1225" s="154"/>
      <c r="M1225" s="159"/>
      <c r="T1225" s="160"/>
      <c r="AT1225" s="155" t="s">
        <v>141</v>
      </c>
      <c r="AU1225" s="155" t="s">
        <v>85</v>
      </c>
      <c r="AV1225" s="13" t="s">
        <v>85</v>
      </c>
      <c r="AW1225" s="13" t="s">
        <v>32</v>
      </c>
      <c r="AX1225" s="13" t="s">
        <v>76</v>
      </c>
      <c r="AY1225" s="155" t="s">
        <v>132</v>
      </c>
    </row>
    <row r="1226" spans="2:65" s="14" customFormat="1">
      <c r="B1226" s="161"/>
      <c r="D1226" s="144" t="s">
        <v>141</v>
      </c>
      <c r="E1226" s="162" t="s">
        <v>1</v>
      </c>
      <c r="F1226" s="163" t="s">
        <v>144</v>
      </c>
      <c r="H1226" s="164">
        <v>9.16</v>
      </c>
      <c r="I1226" s="165"/>
      <c r="L1226" s="161"/>
      <c r="M1226" s="166"/>
      <c r="T1226" s="167"/>
      <c r="AT1226" s="162" t="s">
        <v>141</v>
      </c>
      <c r="AU1226" s="162" t="s">
        <v>85</v>
      </c>
      <c r="AV1226" s="14" t="s">
        <v>131</v>
      </c>
      <c r="AW1226" s="14" t="s">
        <v>32</v>
      </c>
      <c r="AX1226" s="14" t="s">
        <v>83</v>
      </c>
      <c r="AY1226" s="162" t="s">
        <v>132</v>
      </c>
    </row>
    <row r="1227" spans="2:65" s="1" customFormat="1" ht="24.15" customHeight="1">
      <c r="B1227" s="31"/>
      <c r="C1227" s="168" t="s">
        <v>1835</v>
      </c>
      <c r="D1227" s="168" t="s">
        <v>236</v>
      </c>
      <c r="E1227" s="169" t="s">
        <v>1836</v>
      </c>
      <c r="F1227" s="170" t="s">
        <v>1837</v>
      </c>
      <c r="G1227" s="171" t="s">
        <v>191</v>
      </c>
      <c r="H1227" s="172">
        <v>1</v>
      </c>
      <c r="I1227" s="173"/>
      <c r="J1227" s="174">
        <f>ROUND(I1227*H1227,2)</f>
        <v>0</v>
      </c>
      <c r="K1227" s="170" t="s">
        <v>268</v>
      </c>
      <c r="L1227" s="175"/>
      <c r="M1227" s="176" t="s">
        <v>1</v>
      </c>
      <c r="N1227" s="177" t="s">
        <v>41</v>
      </c>
      <c r="P1227" s="140">
        <f>O1227*H1227</f>
        <v>0</v>
      </c>
      <c r="Q1227" s="140">
        <v>0</v>
      </c>
      <c r="R1227" s="140">
        <f>Q1227*H1227</f>
        <v>0</v>
      </c>
      <c r="S1227" s="140">
        <v>0</v>
      </c>
      <c r="T1227" s="141">
        <f>S1227*H1227</f>
        <v>0</v>
      </c>
      <c r="AR1227" s="142" t="s">
        <v>338</v>
      </c>
      <c r="AT1227" s="142" t="s">
        <v>236</v>
      </c>
      <c r="AU1227" s="142" t="s">
        <v>85</v>
      </c>
      <c r="AY1227" s="16" t="s">
        <v>132</v>
      </c>
      <c r="BE1227" s="143">
        <f>IF(N1227="základní",J1227,0)</f>
        <v>0</v>
      </c>
      <c r="BF1227" s="143">
        <f>IF(N1227="snížená",J1227,0)</f>
        <v>0</v>
      </c>
      <c r="BG1227" s="143">
        <f>IF(N1227="zákl. přenesená",J1227,0)</f>
        <v>0</v>
      </c>
      <c r="BH1227" s="143">
        <f>IF(N1227="sníž. přenesená",J1227,0)</f>
        <v>0</v>
      </c>
      <c r="BI1227" s="143">
        <f>IF(N1227="nulová",J1227,0)</f>
        <v>0</v>
      </c>
      <c r="BJ1227" s="16" t="s">
        <v>83</v>
      </c>
      <c r="BK1227" s="143">
        <f>ROUND(I1227*H1227,2)</f>
        <v>0</v>
      </c>
      <c r="BL1227" s="16" t="s">
        <v>241</v>
      </c>
      <c r="BM1227" s="142" t="s">
        <v>1838</v>
      </c>
    </row>
    <row r="1228" spans="2:65" s="1" customFormat="1" ht="19.2">
      <c r="B1228" s="31"/>
      <c r="D1228" s="144" t="s">
        <v>140</v>
      </c>
      <c r="F1228" s="145" t="s">
        <v>1837</v>
      </c>
      <c r="I1228" s="146"/>
      <c r="L1228" s="31"/>
      <c r="M1228" s="147"/>
      <c r="T1228" s="55"/>
      <c r="AT1228" s="16" t="s">
        <v>140</v>
      </c>
      <c r="AU1228" s="16" t="s">
        <v>85</v>
      </c>
    </row>
    <row r="1229" spans="2:65" s="12" customFormat="1">
      <c r="B1229" s="148"/>
      <c r="D1229" s="144" t="s">
        <v>141</v>
      </c>
      <c r="E1229" s="149" t="s">
        <v>1</v>
      </c>
      <c r="F1229" s="150" t="s">
        <v>1830</v>
      </c>
      <c r="H1229" s="149" t="s">
        <v>1</v>
      </c>
      <c r="I1229" s="151"/>
      <c r="L1229" s="148"/>
      <c r="M1229" s="152"/>
      <c r="T1229" s="153"/>
      <c r="AT1229" s="149" t="s">
        <v>141</v>
      </c>
      <c r="AU1229" s="149" t="s">
        <v>85</v>
      </c>
      <c r="AV1229" s="12" t="s">
        <v>83</v>
      </c>
      <c r="AW1229" s="12" t="s">
        <v>32</v>
      </c>
      <c r="AX1229" s="12" t="s">
        <v>76</v>
      </c>
      <c r="AY1229" s="149" t="s">
        <v>132</v>
      </c>
    </row>
    <row r="1230" spans="2:65" s="13" customFormat="1">
      <c r="B1230" s="154"/>
      <c r="D1230" s="144" t="s">
        <v>141</v>
      </c>
      <c r="E1230" s="155" t="s">
        <v>1</v>
      </c>
      <c r="F1230" s="156" t="s">
        <v>1831</v>
      </c>
      <c r="H1230" s="157">
        <v>1</v>
      </c>
      <c r="I1230" s="158"/>
      <c r="L1230" s="154"/>
      <c r="M1230" s="159"/>
      <c r="T1230" s="160"/>
      <c r="AT1230" s="155" t="s">
        <v>141</v>
      </c>
      <c r="AU1230" s="155" t="s">
        <v>85</v>
      </c>
      <c r="AV1230" s="13" t="s">
        <v>85</v>
      </c>
      <c r="AW1230" s="13" t="s">
        <v>32</v>
      </c>
      <c r="AX1230" s="13" t="s">
        <v>76</v>
      </c>
      <c r="AY1230" s="155" t="s">
        <v>132</v>
      </c>
    </row>
    <row r="1231" spans="2:65" s="14" customFormat="1">
      <c r="B1231" s="161"/>
      <c r="D1231" s="144" t="s">
        <v>141</v>
      </c>
      <c r="E1231" s="162" t="s">
        <v>1</v>
      </c>
      <c r="F1231" s="163" t="s">
        <v>144</v>
      </c>
      <c r="H1231" s="164">
        <v>1</v>
      </c>
      <c r="I1231" s="165"/>
      <c r="L1231" s="161"/>
      <c r="M1231" s="166"/>
      <c r="T1231" s="167"/>
      <c r="AT1231" s="162" t="s">
        <v>141</v>
      </c>
      <c r="AU1231" s="162" t="s">
        <v>85</v>
      </c>
      <c r="AV1231" s="14" t="s">
        <v>131</v>
      </c>
      <c r="AW1231" s="14" t="s">
        <v>32</v>
      </c>
      <c r="AX1231" s="14" t="s">
        <v>83</v>
      </c>
      <c r="AY1231" s="162" t="s">
        <v>132</v>
      </c>
    </row>
    <row r="1232" spans="2:65" s="1" customFormat="1" ht="24.15" customHeight="1">
      <c r="B1232" s="31"/>
      <c r="C1232" s="131" t="s">
        <v>1839</v>
      </c>
      <c r="D1232" s="131" t="s">
        <v>135</v>
      </c>
      <c r="E1232" s="132" t="s">
        <v>622</v>
      </c>
      <c r="F1232" s="133" t="s">
        <v>623</v>
      </c>
      <c r="G1232" s="134" t="s">
        <v>191</v>
      </c>
      <c r="H1232" s="135">
        <v>154.96600000000001</v>
      </c>
      <c r="I1232" s="136"/>
      <c r="J1232" s="137">
        <f>ROUND(I1232*H1232,2)</f>
        <v>0</v>
      </c>
      <c r="K1232" s="133" t="s">
        <v>151</v>
      </c>
      <c r="L1232" s="31"/>
      <c r="M1232" s="138" t="s">
        <v>1</v>
      </c>
      <c r="N1232" s="139" t="s">
        <v>41</v>
      </c>
      <c r="P1232" s="140">
        <f>O1232*H1232</f>
        <v>0</v>
      </c>
      <c r="Q1232" s="140">
        <v>4.0000000000000002E-4</v>
      </c>
      <c r="R1232" s="140">
        <f>Q1232*H1232</f>
        <v>6.1986400000000004E-2</v>
      </c>
      <c r="S1232" s="140">
        <v>0</v>
      </c>
      <c r="T1232" s="141">
        <f>S1232*H1232</f>
        <v>0</v>
      </c>
      <c r="AR1232" s="142" t="s">
        <v>241</v>
      </c>
      <c r="AT1232" s="142" t="s">
        <v>135</v>
      </c>
      <c r="AU1232" s="142" t="s">
        <v>85</v>
      </c>
      <c r="AY1232" s="16" t="s">
        <v>132</v>
      </c>
      <c r="BE1232" s="143">
        <f>IF(N1232="základní",J1232,0)</f>
        <v>0</v>
      </c>
      <c r="BF1232" s="143">
        <f>IF(N1232="snížená",J1232,0)</f>
        <v>0</v>
      </c>
      <c r="BG1232" s="143">
        <f>IF(N1232="zákl. přenesená",J1232,0)</f>
        <v>0</v>
      </c>
      <c r="BH1232" s="143">
        <f>IF(N1232="sníž. přenesená",J1232,0)</f>
        <v>0</v>
      </c>
      <c r="BI1232" s="143">
        <f>IF(N1232="nulová",J1232,0)</f>
        <v>0</v>
      </c>
      <c r="BJ1232" s="16" t="s">
        <v>83</v>
      </c>
      <c r="BK1232" s="143">
        <f>ROUND(I1232*H1232,2)</f>
        <v>0</v>
      </c>
      <c r="BL1232" s="16" t="s">
        <v>241</v>
      </c>
      <c r="BM1232" s="142" t="s">
        <v>1840</v>
      </c>
    </row>
    <row r="1233" spans="2:65" s="1" customFormat="1" ht="19.2">
      <c r="B1233" s="31"/>
      <c r="D1233" s="144" t="s">
        <v>140</v>
      </c>
      <c r="F1233" s="145" t="s">
        <v>625</v>
      </c>
      <c r="I1233" s="146"/>
      <c r="L1233" s="31"/>
      <c r="M1233" s="147"/>
      <c r="T1233" s="55"/>
      <c r="AT1233" s="16" t="s">
        <v>140</v>
      </c>
      <c r="AU1233" s="16" t="s">
        <v>85</v>
      </c>
    </row>
    <row r="1234" spans="2:65" s="12" customFormat="1">
      <c r="B1234" s="148"/>
      <c r="D1234" s="144" t="s">
        <v>141</v>
      </c>
      <c r="E1234" s="149" t="s">
        <v>1</v>
      </c>
      <c r="F1234" s="150" t="s">
        <v>1841</v>
      </c>
      <c r="H1234" s="149" t="s">
        <v>1</v>
      </c>
      <c r="I1234" s="151"/>
      <c r="L1234" s="148"/>
      <c r="M1234" s="152"/>
      <c r="T1234" s="153"/>
      <c r="AT1234" s="149" t="s">
        <v>141</v>
      </c>
      <c r="AU1234" s="149" t="s">
        <v>85</v>
      </c>
      <c r="AV1234" s="12" t="s">
        <v>83</v>
      </c>
      <c r="AW1234" s="12" t="s">
        <v>32</v>
      </c>
      <c r="AX1234" s="12" t="s">
        <v>76</v>
      </c>
      <c r="AY1234" s="149" t="s">
        <v>132</v>
      </c>
    </row>
    <row r="1235" spans="2:65" s="13" customFormat="1">
      <c r="B1235" s="154"/>
      <c r="D1235" s="144" t="s">
        <v>141</v>
      </c>
      <c r="E1235" s="155" t="s">
        <v>1</v>
      </c>
      <c r="F1235" s="156" t="s">
        <v>1842</v>
      </c>
      <c r="H1235" s="157">
        <v>3.85</v>
      </c>
      <c r="I1235" s="158"/>
      <c r="L1235" s="154"/>
      <c r="M1235" s="159"/>
      <c r="T1235" s="160"/>
      <c r="AT1235" s="155" t="s">
        <v>141</v>
      </c>
      <c r="AU1235" s="155" t="s">
        <v>85</v>
      </c>
      <c r="AV1235" s="13" t="s">
        <v>85</v>
      </c>
      <c r="AW1235" s="13" t="s">
        <v>32</v>
      </c>
      <c r="AX1235" s="13" t="s">
        <v>76</v>
      </c>
      <c r="AY1235" s="155" t="s">
        <v>132</v>
      </c>
    </row>
    <row r="1236" spans="2:65" s="12" customFormat="1">
      <c r="B1236" s="148"/>
      <c r="D1236" s="144" t="s">
        <v>141</v>
      </c>
      <c r="E1236" s="149" t="s">
        <v>1</v>
      </c>
      <c r="F1236" s="150" t="s">
        <v>1843</v>
      </c>
      <c r="H1236" s="149" t="s">
        <v>1</v>
      </c>
      <c r="I1236" s="151"/>
      <c r="L1236" s="148"/>
      <c r="M1236" s="152"/>
      <c r="T1236" s="153"/>
      <c r="AT1236" s="149" t="s">
        <v>141</v>
      </c>
      <c r="AU1236" s="149" t="s">
        <v>85</v>
      </c>
      <c r="AV1236" s="12" t="s">
        <v>83</v>
      </c>
      <c r="AW1236" s="12" t="s">
        <v>32</v>
      </c>
      <c r="AX1236" s="12" t="s">
        <v>76</v>
      </c>
      <c r="AY1236" s="149" t="s">
        <v>132</v>
      </c>
    </row>
    <row r="1237" spans="2:65" s="13" customFormat="1">
      <c r="B1237" s="154"/>
      <c r="D1237" s="144" t="s">
        <v>141</v>
      </c>
      <c r="E1237" s="155" t="s">
        <v>1</v>
      </c>
      <c r="F1237" s="156" t="s">
        <v>1844</v>
      </c>
      <c r="H1237" s="157">
        <v>0.98599999999999999</v>
      </c>
      <c r="I1237" s="158"/>
      <c r="L1237" s="154"/>
      <c r="M1237" s="159"/>
      <c r="T1237" s="160"/>
      <c r="AT1237" s="155" t="s">
        <v>141</v>
      </c>
      <c r="AU1237" s="155" t="s">
        <v>85</v>
      </c>
      <c r="AV1237" s="13" t="s">
        <v>85</v>
      </c>
      <c r="AW1237" s="13" t="s">
        <v>32</v>
      </c>
      <c r="AX1237" s="13" t="s">
        <v>76</v>
      </c>
      <c r="AY1237" s="155" t="s">
        <v>132</v>
      </c>
    </row>
    <row r="1238" spans="2:65" s="12" customFormat="1">
      <c r="B1238" s="148"/>
      <c r="D1238" s="144" t="s">
        <v>141</v>
      </c>
      <c r="E1238" s="149" t="s">
        <v>1</v>
      </c>
      <c r="F1238" s="150" t="s">
        <v>1845</v>
      </c>
      <c r="H1238" s="149" t="s">
        <v>1</v>
      </c>
      <c r="I1238" s="151"/>
      <c r="L1238" s="148"/>
      <c r="M1238" s="152"/>
      <c r="T1238" s="153"/>
      <c r="AT1238" s="149" t="s">
        <v>141</v>
      </c>
      <c r="AU1238" s="149" t="s">
        <v>85</v>
      </c>
      <c r="AV1238" s="12" t="s">
        <v>83</v>
      </c>
      <c r="AW1238" s="12" t="s">
        <v>32</v>
      </c>
      <c r="AX1238" s="12" t="s">
        <v>76</v>
      </c>
      <c r="AY1238" s="149" t="s">
        <v>132</v>
      </c>
    </row>
    <row r="1239" spans="2:65" s="13" customFormat="1">
      <c r="B1239" s="154"/>
      <c r="D1239" s="144" t="s">
        <v>141</v>
      </c>
      <c r="E1239" s="155" t="s">
        <v>1</v>
      </c>
      <c r="F1239" s="156" t="s">
        <v>1846</v>
      </c>
      <c r="H1239" s="157">
        <v>71.55</v>
      </c>
      <c r="I1239" s="158"/>
      <c r="L1239" s="154"/>
      <c r="M1239" s="159"/>
      <c r="T1239" s="160"/>
      <c r="AT1239" s="155" t="s">
        <v>141</v>
      </c>
      <c r="AU1239" s="155" t="s">
        <v>85</v>
      </c>
      <c r="AV1239" s="13" t="s">
        <v>85</v>
      </c>
      <c r="AW1239" s="13" t="s">
        <v>32</v>
      </c>
      <c r="AX1239" s="13" t="s">
        <v>76</v>
      </c>
      <c r="AY1239" s="155" t="s">
        <v>132</v>
      </c>
    </row>
    <row r="1240" spans="2:65" s="12" customFormat="1">
      <c r="B1240" s="148"/>
      <c r="D1240" s="144" t="s">
        <v>141</v>
      </c>
      <c r="E1240" s="149" t="s">
        <v>1</v>
      </c>
      <c r="F1240" s="150" t="s">
        <v>1847</v>
      </c>
      <c r="H1240" s="149" t="s">
        <v>1</v>
      </c>
      <c r="I1240" s="151"/>
      <c r="L1240" s="148"/>
      <c r="M1240" s="152"/>
      <c r="T1240" s="153"/>
      <c r="AT1240" s="149" t="s">
        <v>141</v>
      </c>
      <c r="AU1240" s="149" t="s">
        <v>85</v>
      </c>
      <c r="AV1240" s="12" t="s">
        <v>83</v>
      </c>
      <c r="AW1240" s="12" t="s">
        <v>32</v>
      </c>
      <c r="AX1240" s="12" t="s">
        <v>76</v>
      </c>
      <c r="AY1240" s="149" t="s">
        <v>132</v>
      </c>
    </row>
    <row r="1241" spans="2:65" s="13" customFormat="1">
      <c r="B1241" s="154"/>
      <c r="D1241" s="144" t="s">
        <v>141</v>
      </c>
      <c r="E1241" s="155" t="s">
        <v>1</v>
      </c>
      <c r="F1241" s="156" t="s">
        <v>1848</v>
      </c>
      <c r="H1241" s="157">
        <v>3.3</v>
      </c>
      <c r="I1241" s="158"/>
      <c r="L1241" s="154"/>
      <c r="M1241" s="159"/>
      <c r="T1241" s="160"/>
      <c r="AT1241" s="155" t="s">
        <v>141</v>
      </c>
      <c r="AU1241" s="155" t="s">
        <v>85</v>
      </c>
      <c r="AV1241" s="13" t="s">
        <v>85</v>
      </c>
      <c r="AW1241" s="13" t="s">
        <v>32</v>
      </c>
      <c r="AX1241" s="13" t="s">
        <v>76</v>
      </c>
      <c r="AY1241" s="155" t="s">
        <v>132</v>
      </c>
    </row>
    <row r="1242" spans="2:65" s="12" customFormat="1">
      <c r="B1242" s="148"/>
      <c r="D1242" s="144" t="s">
        <v>141</v>
      </c>
      <c r="E1242" s="149" t="s">
        <v>1</v>
      </c>
      <c r="F1242" s="150" t="s">
        <v>1849</v>
      </c>
      <c r="H1242" s="149" t="s">
        <v>1</v>
      </c>
      <c r="I1242" s="151"/>
      <c r="L1242" s="148"/>
      <c r="M1242" s="152"/>
      <c r="T1242" s="153"/>
      <c r="AT1242" s="149" t="s">
        <v>141</v>
      </c>
      <c r="AU1242" s="149" t="s">
        <v>85</v>
      </c>
      <c r="AV1242" s="12" t="s">
        <v>83</v>
      </c>
      <c r="AW1242" s="12" t="s">
        <v>32</v>
      </c>
      <c r="AX1242" s="12" t="s">
        <v>76</v>
      </c>
      <c r="AY1242" s="149" t="s">
        <v>132</v>
      </c>
    </row>
    <row r="1243" spans="2:65" s="13" customFormat="1">
      <c r="B1243" s="154"/>
      <c r="D1243" s="144" t="s">
        <v>141</v>
      </c>
      <c r="E1243" s="155" t="s">
        <v>1</v>
      </c>
      <c r="F1243" s="156" t="s">
        <v>1850</v>
      </c>
      <c r="H1243" s="157">
        <v>9.2799999999999994</v>
      </c>
      <c r="I1243" s="158"/>
      <c r="L1243" s="154"/>
      <c r="M1243" s="159"/>
      <c r="T1243" s="160"/>
      <c r="AT1243" s="155" t="s">
        <v>141</v>
      </c>
      <c r="AU1243" s="155" t="s">
        <v>85</v>
      </c>
      <c r="AV1243" s="13" t="s">
        <v>85</v>
      </c>
      <c r="AW1243" s="13" t="s">
        <v>32</v>
      </c>
      <c r="AX1243" s="13" t="s">
        <v>76</v>
      </c>
      <c r="AY1243" s="155" t="s">
        <v>132</v>
      </c>
    </row>
    <row r="1244" spans="2:65" s="12" customFormat="1">
      <c r="B1244" s="148"/>
      <c r="D1244" s="144" t="s">
        <v>141</v>
      </c>
      <c r="E1244" s="149" t="s">
        <v>1</v>
      </c>
      <c r="F1244" s="150" t="s">
        <v>1851</v>
      </c>
      <c r="H1244" s="149" t="s">
        <v>1</v>
      </c>
      <c r="I1244" s="151"/>
      <c r="L1244" s="148"/>
      <c r="M1244" s="152"/>
      <c r="T1244" s="153"/>
      <c r="AT1244" s="149" t="s">
        <v>141</v>
      </c>
      <c r="AU1244" s="149" t="s">
        <v>85</v>
      </c>
      <c r="AV1244" s="12" t="s">
        <v>83</v>
      </c>
      <c r="AW1244" s="12" t="s">
        <v>32</v>
      </c>
      <c r="AX1244" s="12" t="s">
        <v>76</v>
      </c>
      <c r="AY1244" s="149" t="s">
        <v>132</v>
      </c>
    </row>
    <row r="1245" spans="2:65" s="13" customFormat="1">
      <c r="B1245" s="154"/>
      <c r="D1245" s="144" t="s">
        <v>141</v>
      </c>
      <c r="E1245" s="155" t="s">
        <v>1</v>
      </c>
      <c r="F1245" s="156" t="s">
        <v>1852</v>
      </c>
      <c r="H1245" s="157">
        <v>66</v>
      </c>
      <c r="I1245" s="158"/>
      <c r="L1245" s="154"/>
      <c r="M1245" s="159"/>
      <c r="T1245" s="160"/>
      <c r="AT1245" s="155" t="s">
        <v>141</v>
      </c>
      <c r="AU1245" s="155" t="s">
        <v>85</v>
      </c>
      <c r="AV1245" s="13" t="s">
        <v>85</v>
      </c>
      <c r="AW1245" s="13" t="s">
        <v>32</v>
      </c>
      <c r="AX1245" s="13" t="s">
        <v>76</v>
      </c>
      <c r="AY1245" s="155" t="s">
        <v>132</v>
      </c>
    </row>
    <row r="1246" spans="2:65" s="14" customFormat="1">
      <c r="B1246" s="161"/>
      <c r="D1246" s="144" t="s">
        <v>141</v>
      </c>
      <c r="E1246" s="162" t="s">
        <v>1</v>
      </c>
      <c r="F1246" s="163" t="s">
        <v>144</v>
      </c>
      <c r="H1246" s="164">
        <v>154.96600000000001</v>
      </c>
      <c r="I1246" s="165"/>
      <c r="L1246" s="161"/>
      <c r="M1246" s="166"/>
      <c r="T1246" s="167"/>
      <c r="AT1246" s="162" t="s">
        <v>141</v>
      </c>
      <c r="AU1246" s="162" t="s">
        <v>85</v>
      </c>
      <c r="AV1246" s="14" t="s">
        <v>131</v>
      </c>
      <c r="AW1246" s="14" t="s">
        <v>32</v>
      </c>
      <c r="AX1246" s="14" t="s">
        <v>83</v>
      </c>
      <c r="AY1246" s="162" t="s">
        <v>132</v>
      </c>
    </row>
    <row r="1247" spans="2:65" s="1" customFormat="1" ht="24.15" customHeight="1">
      <c r="B1247" s="31"/>
      <c r="C1247" s="168" t="s">
        <v>1853</v>
      </c>
      <c r="D1247" s="168" t="s">
        <v>236</v>
      </c>
      <c r="E1247" s="169" t="s">
        <v>631</v>
      </c>
      <c r="F1247" s="170" t="s">
        <v>632</v>
      </c>
      <c r="G1247" s="171" t="s">
        <v>191</v>
      </c>
      <c r="H1247" s="172">
        <v>154.96600000000001</v>
      </c>
      <c r="I1247" s="173"/>
      <c r="J1247" s="174">
        <f>ROUND(I1247*H1247,2)</f>
        <v>0</v>
      </c>
      <c r="K1247" s="170" t="s">
        <v>268</v>
      </c>
      <c r="L1247" s="175"/>
      <c r="M1247" s="176" t="s">
        <v>1</v>
      </c>
      <c r="N1247" s="177" t="s">
        <v>41</v>
      </c>
      <c r="P1247" s="140">
        <f>O1247*H1247</f>
        <v>0</v>
      </c>
      <c r="Q1247" s="140">
        <v>0</v>
      </c>
      <c r="R1247" s="140">
        <f>Q1247*H1247</f>
        <v>0</v>
      </c>
      <c r="S1247" s="140">
        <v>0</v>
      </c>
      <c r="T1247" s="141">
        <f>S1247*H1247</f>
        <v>0</v>
      </c>
      <c r="AR1247" s="142" t="s">
        <v>338</v>
      </c>
      <c r="AT1247" s="142" t="s">
        <v>236</v>
      </c>
      <c r="AU1247" s="142" t="s">
        <v>85</v>
      </c>
      <c r="AY1247" s="16" t="s">
        <v>132</v>
      </c>
      <c r="BE1247" s="143">
        <f>IF(N1247="základní",J1247,0)</f>
        <v>0</v>
      </c>
      <c r="BF1247" s="143">
        <f>IF(N1247="snížená",J1247,0)</f>
        <v>0</v>
      </c>
      <c r="BG1247" s="143">
        <f>IF(N1247="zákl. přenesená",J1247,0)</f>
        <v>0</v>
      </c>
      <c r="BH1247" s="143">
        <f>IF(N1247="sníž. přenesená",J1247,0)</f>
        <v>0</v>
      </c>
      <c r="BI1247" s="143">
        <f>IF(N1247="nulová",J1247,0)</f>
        <v>0</v>
      </c>
      <c r="BJ1247" s="16" t="s">
        <v>83</v>
      </c>
      <c r="BK1247" s="143">
        <f>ROUND(I1247*H1247,2)</f>
        <v>0</v>
      </c>
      <c r="BL1247" s="16" t="s">
        <v>241</v>
      </c>
      <c r="BM1247" s="142" t="s">
        <v>1854</v>
      </c>
    </row>
    <row r="1248" spans="2:65" s="1" customFormat="1">
      <c r="B1248" s="31"/>
      <c r="D1248" s="144" t="s">
        <v>140</v>
      </c>
      <c r="F1248" s="145" t="s">
        <v>634</v>
      </c>
      <c r="I1248" s="146"/>
      <c r="L1248" s="31"/>
      <c r="M1248" s="147"/>
      <c r="T1248" s="55"/>
      <c r="AT1248" s="16" t="s">
        <v>140</v>
      </c>
      <c r="AU1248" s="16" t="s">
        <v>85</v>
      </c>
    </row>
    <row r="1249" spans="2:65" s="12" customFormat="1">
      <c r="B1249" s="148"/>
      <c r="D1249" s="144" t="s">
        <v>141</v>
      </c>
      <c r="E1249" s="149" t="s">
        <v>1</v>
      </c>
      <c r="F1249" s="150" t="s">
        <v>1841</v>
      </c>
      <c r="H1249" s="149" t="s">
        <v>1</v>
      </c>
      <c r="I1249" s="151"/>
      <c r="L1249" s="148"/>
      <c r="M1249" s="152"/>
      <c r="T1249" s="153"/>
      <c r="AT1249" s="149" t="s">
        <v>141</v>
      </c>
      <c r="AU1249" s="149" t="s">
        <v>85</v>
      </c>
      <c r="AV1249" s="12" t="s">
        <v>83</v>
      </c>
      <c r="AW1249" s="12" t="s">
        <v>32</v>
      </c>
      <c r="AX1249" s="12" t="s">
        <v>76</v>
      </c>
      <c r="AY1249" s="149" t="s">
        <v>132</v>
      </c>
    </row>
    <row r="1250" spans="2:65" s="13" customFormat="1">
      <c r="B1250" s="154"/>
      <c r="D1250" s="144" t="s">
        <v>141</v>
      </c>
      <c r="E1250" s="155" t="s">
        <v>1</v>
      </c>
      <c r="F1250" s="156" t="s">
        <v>1842</v>
      </c>
      <c r="H1250" s="157">
        <v>3.85</v>
      </c>
      <c r="I1250" s="158"/>
      <c r="L1250" s="154"/>
      <c r="M1250" s="159"/>
      <c r="T1250" s="160"/>
      <c r="AT1250" s="155" t="s">
        <v>141</v>
      </c>
      <c r="AU1250" s="155" t="s">
        <v>85</v>
      </c>
      <c r="AV1250" s="13" t="s">
        <v>85</v>
      </c>
      <c r="AW1250" s="13" t="s">
        <v>32</v>
      </c>
      <c r="AX1250" s="13" t="s">
        <v>76</v>
      </c>
      <c r="AY1250" s="155" t="s">
        <v>132</v>
      </c>
    </row>
    <row r="1251" spans="2:65" s="12" customFormat="1">
      <c r="B1251" s="148"/>
      <c r="D1251" s="144" t="s">
        <v>141</v>
      </c>
      <c r="E1251" s="149" t="s">
        <v>1</v>
      </c>
      <c r="F1251" s="150" t="s">
        <v>1843</v>
      </c>
      <c r="H1251" s="149" t="s">
        <v>1</v>
      </c>
      <c r="I1251" s="151"/>
      <c r="L1251" s="148"/>
      <c r="M1251" s="152"/>
      <c r="T1251" s="153"/>
      <c r="AT1251" s="149" t="s">
        <v>141</v>
      </c>
      <c r="AU1251" s="149" t="s">
        <v>85</v>
      </c>
      <c r="AV1251" s="12" t="s">
        <v>83</v>
      </c>
      <c r="AW1251" s="12" t="s">
        <v>32</v>
      </c>
      <c r="AX1251" s="12" t="s">
        <v>76</v>
      </c>
      <c r="AY1251" s="149" t="s">
        <v>132</v>
      </c>
    </row>
    <row r="1252" spans="2:65" s="13" customFormat="1">
      <c r="B1252" s="154"/>
      <c r="D1252" s="144" t="s">
        <v>141</v>
      </c>
      <c r="E1252" s="155" t="s">
        <v>1</v>
      </c>
      <c r="F1252" s="156" t="s">
        <v>1844</v>
      </c>
      <c r="H1252" s="157">
        <v>0.98599999999999999</v>
      </c>
      <c r="I1252" s="158"/>
      <c r="L1252" s="154"/>
      <c r="M1252" s="159"/>
      <c r="T1252" s="160"/>
      <c r="AT1252" s="155" t="s">
        <v>141</v>
      </c>
      <c r="AU1252" s="155" t="s">
        <v>85</v>
      </c>
      <c r="AV1252" s="13" t="s">
        <v>85</v>
      </c>
      <c r="AW1252" s="13" t="s">
        <v>32</v>
      </c>
      <c r="AX1252" s="13" t="s">
        <v>76</v>
      </c>
      <c r="AY1252" s="155" t="s">
        <v>132</v>
      </c>
    </row>
    <row r="1253" spans="2:65" s="12" customFormat="1">
      <c r="B1253" s="148"/>
      <c r="D1253" s="144" t="s">
        <v>141</v>
      </c>
      <c r="E1253" s="149" t="s">
        <v>1</v>
      </c>
      <c r="F1253" s="150" t="s">
        <v>1845</v>
      </c>
      <c r="H1253" s="149" t="s">
        <v>1</v>
      </c>
      <c r="I1253" s="151"/>
      <c r="L1253" s="148"/>
      <c r="M1253" s="152"/>
      <c r="T1253" s="153"/>
      <c r="AT1253" s="149" t="s">
        <v>141</v>
      </c>
      <c r="AU1253" s="149" t="s">
        <v>85</v>
      </c>
      <c r="AV1253" s="12" t="s">
        <v>83</v>
      </c>
      <c r="AW1253" s="12" t="s">
        <v>32</v>
      </c>
      <c r="AX1253" s="12" t="s">
        <v>76</v>
      </c>
      <c r="AY1253" s="149" t="s">
        <v>132</v>
      </c>
    </row>
    <row r="1254" spans="2:65" s="13" customFormat="1">
      <c r="B1254" s="154"/>
      <c r="D1254" s="144" t="s">
        <v>141</v>
      </c>
      <c r="E1254" s="155" t="s">
        <v>1</v>
      </c>
      <c r="F1254" s="156" t="s">
        <v>1846</v>
      </c>
      <c r="H1254" s="157">
        <v>71.55</v>
      </c>
      <c r="I1254" s="158"/>
      <c r="L1254" s="154"/>
      <c r="M1254" s="159"/>
      <c r="T1254" s="160"/>
      <c r="AT1254" s="155" t="s">
        <v>141</v>
      </c>
      <c r="AU1254" s="155" t="s">
        <v>85</v>
      </c>
      <c r="AV1254" s="13" t="s">
        <v>85</v>
      </c>
      <c r="AW1254" s="13" t="s">
        <v>32</v>
      </c>
      <c r="AX1254" s="13" t="s">
        <v>76</v>
      </c>
      <c r="AY1254" s="155" t="s">
        <v>132</v>
      </c>
    </row>
    <row r="1255" spans="2:65" s="12" customFormat="1">
      <c r="B1255" s="148"/>
      <c r="D1255" s="144" t="s">
        <v>141</v>
      </c>
      <c r="E1255" s="149" t="s">
        <v>1</v>
      </c>
      <c r="F1255" s="150" t="s">
        <v>1847</v>
      </c>
      <c r="H1255" s="149" t="s">
        <v>1</v>
      </c>
      <c r="I1255" s="151"/>
      <c r="L1255" s="148"/>
      <c r="M1255" s="152"/>
      <c r="T1255" s="153"/>
      <c r="AT1255" s="149" t="s">
        <v>141</v>
      </c>
      <c r="AU1255" s="149" t="s">
        <v>85</v>
      </c>
      <c r="AV1255" s="12" t="s">
        <v>83</v>
      </c>
      <c r="AW1255" s="12" t="s">
        <v>32</v>
      </c>
      <c r="AX1255" s="12" t="s">
        <v>76</v>
      </c>
      <c r="AY1255" s="149" t="s">
        <v>132</v>
      </c>
    </row>
    <row r="1256" spans="2:65" s="13" customFormat="1">
      <c r="B1256" s="154"/>
      <c r="D1256" s="144" t="s">
        <v>141</v>
      </c>
      <c r="E1256" s="155" t="s">
        <v>1</v>
      </c>
      <c r="F1256" s="156" t="s">
        <v>1848</v>
      </c>
      <c r="H1256" s="157">
        <v>3.3</v>
      </c>
      <c r="I1256" s="158"/>
      <c r="L1256" s="154"/>
      <c r="M1256" s="159"/>
      <c r="T1256" s="160"/>
      <c r="AT1256" s="155" t="s">
        <v>141</v>
      </c>
      <c r="AU1256" s="155" t="s">
        <v>85</v>
      </c>
      <c r="AV1256" s="13" t="s">
        <v>85</v>
      </c>
      <c r="AW1256" s="13" t="s">
        <v>32</v>
      </c>
      <c r="AX1256" s="13" t="s">
        <v>76</v>
      </c>
      <c r="AY1256" s="155" t="s">
        <v>132</v>
      </c>
    </row>
    <row r="1257" spans="2:65" s="12" customFormat="1">
      <c r="B1257" s="148"/>
      <c r="D1257" s="144" t="s">
        <v>141</v>
      </c>
      <c r="E1257" s="149" t="s">
        <v>1</v>
      </c>
      <c r="F1257" s="150" t="s">
        <v>1849</v>
      </c>
      <c r="H1257" s="149" t="s">
        <v>1</v>
      </c>
      <c r="I1257" s="151"/>
      <c r="L1257" s="148"/>
      <c r="M1257" s="152"/>
      <c r="T1257" s="153"/>
      <c r="AT1257" s="149" t="s">
        <v>141</v>
      </c>
      <c r="AU1257" s="149" t="s">
        <v>85</v>
      </c>
      <c r="AV1257" s="12" t="s">
        <v>83</v>
      </c>
      <c r="AW1257" s="12" t="s">
        <v>32</v>
      </c>
      <c r="AX1257" s="12" t="s">
        <v>76</v>
      </c>
      <c r="AY1257" s="149" t="s">
        <v>132</v>
      </c>
    </row>
    <row r="1258" spans="2:65" s="13" customFormat="1">
      <c r="B1258" s="154"/>
      <c r="D1258" s="144" t="s">
        <v>141</v>
      </c>
      <c r="E1258" s="155" t="s">
        <v>1</v>
      </c>
      <c r="F1258" s="156" t="s">
        <v>1850</v>
      </c>
      <c r="H1258" s="157">
        <v>9.2799999999999994</v>
      </c>
      <c r="I1258" s="158"/>
      <c r="L1258" s="154"/>
      <c r="M1258" s="159"/>
      <c r="T1258" s="160"/>
      <c r="AT1258" s="155" t="s">
        <v>141</v>
      </c>
      <c r="AU1258" s="155" t="s">
        <v>85</v>
      </c>
      <c r="AV1258" s="13" t="s">
        <v>85</v>
      </c>
      <c r="AW1258" s="13" t="s">
        <v>32</v>
      </c>
      <c r="AX1258" s="13" t="s">
        <v>76</v>
      </c>
      <c r="AY1258" s="155" t="s">
        <v>132</v>
      </c>
    </row>
    <row r="1259" spans="2:65" s="12" customFormat="1">
      <c r="B1259" s="148"/>
      <c r="D1259" s="144" t="s">
        <v>141</v>
      </c>
      <c r="E1259" s="149" t="s">
        <v>1</v>
      </c>
      <c r="F1259" s="150" t="s">
        <v>1851</v>
      </c>
      <c r="H1259" s="149" t="s">
        <v>1</v>
      </c>
      <c r="I1259" s="151"/>
      <c r="L1259" s="148"/>
      <c r="M1259" s="152"/>
      <c r="T1259" s="153"/>
      <c r="AT1259" s="149" t="s">
        <v>141</v>
      </c>
      <c r="AU1259" s="149" t="s">
        <v>85</v>
      </c>
      <c r="AV1259" s="12" t="s">
        <v>83</v>
      </c>
      <c r="AW1259" s="12" t="s">
        <v>32</v>
      </c>
      <c r="AX1259" s="12" t="s">
        <v>76</v>
      </c>
      <c r="AY1259" s="149" t="s">
        <v>132</v>
      </c>
    </row>
    <row r="1260" spans="2:65" s="13" customFormat="1">
      <c r="B1260" s="154"/>
      <c r="D1260" s="144" t="s">
        <v>141</v>
      </c>
      <c r="E1260" s="155" t="s">
        <v>1</v>
      </c>
      <c r="F1260" s="156" t="s">
        <v>1852</v>
      </c>
      <c r="H1260" s="157">
        <v>66</v>
      </c>
      <c r="I1260" s="158"/>
      <c r="L1260" s="154"/>
      <c r="M1260" s="159"/>
      <c r="T1260" s="160"/>
      <c r="AT1260" s="155" t="s">
        <v>141</v>
      </c>
      <c r="AU1260" s="155" t="s">
        <v>85</v>
      </c>
      <c r="AV1260" s="13" t="s">
        <v>85</v>
      </c>
      <c r="AW1260" s="13" t="s">
        <v>32</v>
      </c>
      <c r="AX1260" s="13" t="s">
        <v>76</v>
      </c>
      <c r="AY1260" s="155" t="s">
        <v>132</v>
      </c>
    </row>
    <row r="1261" spans="2:65" s="14" customFormat="1">
      <c r="B1261" s="161"/>
      <c r="D1261" s="144" t="s">
        <v>141</v>
      </c>
      <c r="E1261" s="162" t="s">
        <v>1</v>
      </c>
      <c r="F1261" s="163" t="s">
        <v>144</v>
      </c>
      <c r="H1261" s="164">
        <v>154.96600000000001</v>
      </c>
      <c r="I1261" s="165"/>
      <c r="L1261" s="161"/>
      <c r="M1261" s="166"/>
      <c r="T1261" s="167"/>
      <c r="AT1261" s="162" t="s">
        <v>141</v>
      </c>
      <c r="AU1261" s="162" t="s">
        <v>85</v>
      </c>
      <c r="AV1261" s="14" t="s">
        <v>131</v>
      </c>
      <c r="AW1261" s="14" t="s">
        <v>32</v>
      </c>
      <c r="AX1261" s="14" t="s">
        <v>83</v>
      </c>
      <c r="AY1261" s="162" t="s">
        <v>132</v>
      </c>
    </row>
    <row r="1262" spans="2:65" s="1" customFormat="1" ht="24.15" customHeight="1">
      <c r="B1262" s="31"/>
      <c r="C1262" s="131" t="s">
        <v>1855</v>
      </c>
      <c r="D1262" s="131" t="s">
        <v>135</v>
      </c>
      <c r="E1262" s="132" t="s">
        <v>636</v>
      </c>
      <c r="F1262" s="133" t="s">
        <v>637</v>
      </c>
      <c r="G1262" s="134" t="s">
        <v>520</v>
      </c>
      <c r="H1262" s="135">
        <v>3</v>
      </c>
      <c r="I1262" s="136"/>
      <c r="J1262" s="137">
        <f>ROUND(I1262*H1262,2)</f>
        <v>0</v>
      </c>
      <c r="K1262" s="133" t="s">
        <v>268</v>
      </c>
      <c r="L1262" s="31"/>
      <c r="M1262" s="138" t="s">
        <v>1</v>
      </c>
      <c r="N1262" s="139" t="s">
        <v>41</v>
      </c>
      <c r="P1262" s="140">
        <f>O1262*H1262</f>
        <v>0</v>
      </c>
      <c r="Q1262" s="140">
        <v>0</v>
      </c>
      <c r="R1262" s="140">
        <f>Q1262*H1262</f>
        <v>0</v>
      </c>
      <c r="S1262" s="140">
        <v>0</v>
      </c>
      <c r="T1262" s="141">
        <f>S1262*H1262</f>
        <v>0</v>
      </c>
      <c r="AR1262" s="142" t="s">
        <v>241</v>
      </c>
      <c r="AT1262" s="142" t="s">
        <v>135</v>
      </c>
      <c r="AU1262" s="142" t="s">
        <v>85</v>
      </c>
      <c r="AY1262" s="16" t="s">
        <v>132</v>
      </c>
      <c r="BE1262" s="143">
        <f>IF(N1262="základní",J1262,0)</f>
        <v>0</v>
      </c>
      <c r="BF1262" s="143">
        <f>IF(N1262="snížená",J1262,0)</f>
        <v>0</v>
      </c>
      <c r="BG1262" s="143">
        <f>IF(N1262="zákl. přenesená",J1262,0)</f>
        <v>0</v>
      </c>
      <c r="BH1262" s="143">
        <f>IF(N1262="sníž. přenesená",J1262,0)</f>
        <v>0</v>
      </c>
      <c r="BI1262" s="143">
        <f>IF(N1262="nulová",J1262,0)</f>
        <v>0</v>
      </c>
      <c r="BJ1262" s="16" t="s">
        <v>83</v>
      </c>
      <c r="BK1262" s="143">
        <f>ROUND(I1262*H1262,2)</f>
        <v>0</v>
      </c>
      <c r="BL1262" s="16" t="s">
        <v>241</v>
      </c>
      <c r="BM1262" s="142" t="s">
        <v>1856</v>
      </c>
    </row>
    <row r="1263" spans="2:65" s="1" customFormat="1" ht="19.2">
      <c r="B1263" s="31"/>
      <c r="D1263" s="144" t="s">
        <v>140</v>
      </c>
      <c r="F1263" s="145" t="s">
        <v>637</v>
      </c>
      <c r="I1263" s="146"/>
      <c r="L1263" s="31"/>
      <c r="M1263" s="147"/>
      <c r="T1263" s="55"/>
      <c r="AT1263" s="16" t="s">
        <v>140</v>
      </c>
      <c r="AU1263" s="16" t="s">
        <v>85</v>
      </c>
    </row>
    <row r="1264" spans="2:65" s="12" customFormat="1">
      <c r="B1264" s="148"/>
      <c r="D1264" s="144" t="s">
        <v>141</v>
      </c>
      <c r="E1264" s="149" t="s">
        <v>1</v>
      </c>
      <c r="F1264" s="150" t="s">
        <v>639</v>
      </c>
      <c r="H1264" s="149" t="s">
        <v>1</v>
      </c>
      <c r="I1264" s="151"/>
      <c r="L1264" s="148"/>
      <c r="M1264" s="152"/>
      <c r="T1264" s="153"/>
      <c r="AT1264" s="149" t="s">
        <v>141</v>
      </c>
      <c r="AU1264" s="149" t="s">
        <v>85</v>
      </c>
      <c r="AV1264" s="12" t="s">
        <v>83</v>
      </c>
      <c r="AW1264" s="12" t="s">
        <v>32</v>
      </c>
      <c r="AX1264" s="12" t="s">
        <v>76</v>
      </c>
      <c r="AY1264" s="149" t="s">
        <v>132</v>
      </c>
    </row>
    <row r="1265" spans="2:65" s="13" customFormat="1">
      <c r="B1265" s="154"/>
      <c r="D1265" s="144" t="s">
        <v>141</v>
      </c>
      <c r="E1265" s="155" t="s">
        <v>1</v>
      </c>
      <c r="F1265" s="156" t="s">
        <v>156</v>
      </c>
      <c r="H1265" s="157">
        <v>3</v>
      </c>
      <c r="I1265" s="158"/>
      <c r="L1265" s="154"/>
      <c r="M1265" s="159"/>
      <c r="T1265" s="160"/>
      <c r="AT1265" s="155" t="s">
        <v>141</v>
      </c>
      <c r="AU1265" s="155" t="s">
        <v>85</v>
      </c>
      <c r="AV1265" s="13" t="s">
        <v>85</v>
      </c>
      <c r="AW1265" s="13" t="s">
        <v>32</v>
      </c>
      <c r="AX1265" s="13" t="s">
        <v>76</v>
      </c>
      <c r="AY1265" s="155" t="s">
        <v>132</v>
      </c>
    </row>
    <row r="1266" spans="2:65" s="14" customFormat="1">
      <c r="B1266" s="161"/>
      <c r="D1266" s="144" t="s">
        <v>141</v>
      </c>
      <c r="E1266" s="162" t="s">
        <v>1</v>
      </c>
      <c r="F1266" s="163" t="s">
        <v>144</v>
      </c>
      <c r="H1266" s="164">
        <v>3</v>
      </c>
      <c r="I1266" s="165"/>
      <c r="L1266" s="161"/>
      <c r="M1266" s="166"/>
      <c r="T1266" s="167"/>
      <c r="AT1266" s="162" t="s">
        <v>141</v>
      </c>
      <c r="AU1266" s="162" t="s">
        <v>85</v>
      </c>
      <c r="AV1266" s="14" t="s">
        <v>131</v>
      </c>
      <c r="AW1266" s="14" t="s">
        <v>32</v>
      </c>
      <c r="AX1266" s="14" t="s">
        <v>83</v>
      </c>
      <c r="AY1266" s="162" t="s">
        <v>132</v>
      </c>
    </row>
    <row r="1267" spans="2:65" s="1" customFormat="1" ht="24.15" customHeight="1">
      <c r="B1267" s="31"/>
      <c r="C1267" s="168" t="s">
        <v>1857</v>
      </c>
      <c r="D1267" s="168" t="s">
        <v>236</v>
      </c>
      <c r="E1267" s="169" t="s">
        <v>1858</v>
      </c>
      <c r="F1267" s="170" t="s">
        <v>2235</v>
      </c>
      <c r="G1267" s="171" t="s">
        <v>520</v>
      </c>
      <c r="H1267" s="172">
        <v>1</v>
      </c>
      <c r="I1267" s="173"/>
      <c r="J1267" s="174">
        <f>ROUND(I1267*H1267,2)</f>
        <v>0</v>
      </c>
      <c r="K1267" s="170" t="s">
        <v>268</v>
      </c>
      <c r="L1267" s="175"/>
      <c r="M1267" s="176" t="s">
        <v>1</v>
      </c>
      <c r="N1267" s="177" t="s">
        <v>41</v>
      </c>
      <c r="P1267" s="140">
        <f>O1267*H1267</f>
        <v>0</v>
      </c>
      <c r="Q1267" s="140">
        <v>9.8000000000000004E-2</v>
      </c>
      <c r="R1267" s="140">
        <f>Q1267*H1267</f>
        <v>9.8000000000000004E-2</v>
      </c>
      <c r="S1267" s="140">
        <v>0</v>
      </c>
      <c r="T1267" s="141">
        <f>S1267*H1267</f>
        <v>0</v>
      </c>
      <c r="AR1267" s="142" t="s">
        <v>338</v>
      </c>
      <c r="AT1267" s="142" t="s">
        <v>236</v>
      </c>
      <c r="AU1267" s="142" t="s">
        <v>85</v>
      </c>
      <c r="AY1267" s="16" t="s">
        <v>132</v>
      </c>
      <c r="BE1267" s="143">
        <f>IF(N1267="základní",J1267,0)</f>
        <v>0</v>
      </c>
      <c r="BF1267" s="143">
        <f>IF(N1267="snížená",J1267,0)</f>
        <v>0</v>
      </c>
      <c r="BG1267" s="143">
        <f>IF(N1267="zákl. přenesená",J1267,0)</f>
        <v>0</v>
      </c>
      <c r="BH1267" s="143">
        <f>IF(N1267="sníž. přenesená",J1267,0)</f>
        <v>0</v>
      </c>
      <c r="BI1267" s="143">
        <f>IF(N1267="nulová",J1267,0)</f>
        <v>0</v>
      </c>
      <c r="BJ1267" s="16" t="s">
        <v>83</v>
      </c>
      <c r="BK1267" s="143">
        <f>ROUND(I1267*H1267,2)</f>
        <v>0</v>
      </c>
      <c r="BL1267" s="16" t="s">
        <v>241</v>
      </c>
      <c r="BM1267" s="142" t="s">
        <v>1859</v>
      </c>
    </row>
    <row r="1268" spans="2:65" s="1" customFormat="1" ht="19.2">
      <c r="B1268" s="31"/>
      <c r="D1268" s="144" t="s">
        <v>140</v>
      </c>
      <c r="F1268" s="145" t="s">
        <v>2235</v>
      </c>
      <c r="I1268" s="146"/>
      <c r="L1268" s="31"/>
      <c r="M1268" s="147"/>
      <c r="T1268" s="55"/>
      <c r="AT1268" s="16" t="s">
        <v>140</v>
      </c>
      <c r="AU1268" s="16" t="s">
        <v>85</v>
      </c>
    </row>
    <row r="1269" spans="2:65" s="13" customFormat="1">
      <c r="B1269" s="154"/>
      <c r="D1269" s="144" t="s">
        <v>141</v>
      </c>
      <c r="E1269" s="155" t="s">
        <v>1</v>
      </c>
      <c r="F1269" s="156" t="s">
        <v>83</v>
      </c>
      <c r="H1269" s="157">
        <v>1</v>
      </c>
      <c r="I1269" s="158"/>
      <c r="L1269" s="154"/>
      <c r="M1269" s="159"/>
      <c r="T1269" s="160"/>
      <c r="AT1269" s="155" t="s">
        <v>141</v>
      </c>
      <c r="AU1269" s="155" t="s">
        <v>85</v>
      </c>
      <c r="AV1269" s="13" t="s">
        <v>85</v>
      </c>
      <c r="AW1269" s="13" t="s">
        <v>32</v>
      </c>
      <c r="AX1269" s="13" t="s">
        <v>76</v>
      </c>
      <c r="AY1269" s="155" t="s">
        <v>132</v>
      </c>
    </row>
    <row r="1270" spans="2:65" s="14" customFormat="1">
      <c r="B1270" s="161"/>
      <c r="D1270" s="144" t="s">
        <v>141</v>
      </c>
      <c r="E1270" s="162" t="s">
        <v>1</v>
      </c>
      <c r="F1270" s="163" t="s">
        <v>144</v>
      </c>
      <c r="H1270" s="164">
        <v>1</v>
      </c>
      <c r="I1270" s="165"/>
      <c r="L1270" s="161"/>
      <c r="M1270" s="166"/>
      <c r="T1270" s="167"/>
      <c r="AT1270" s="162" t="s">
        <v>141</v>
      </c>
      <c r="AU1270" s="162" t="s">
        <v>85</v>
      </c>
      <c r="AV1270" s="14" t="s">
        <v>131</v>
      </c>
      <c r="AW1270" s="14" t="s">
        <v>32</v>
      </c>
      <c r="AX1270" s="14" t="s">
        <v>83</v>
      </c>
      <c r="AY1270" s="162" t="s">
        <v>132</v>
      </c>
    </row>
    <row r="1271" spans="2:65" s="1" customFormat="1" ht="24.15" customHeight="1">
      <c r="B1271" s="31"/>
      <c r="C1271" s="168" t="s">
        <v>1860</v>
      </c>
      <c r="D1271" s="168" t="s">
        <v>236</v>
      </c>
      <c r="E1271" s="169" t="s">
        <v>1861</v>
      </c>
      <c r="F1271" s="170" t="s">
        <v>2236</v>
      </c>
      <c r="G1271" s="171" t="s">
        <v>520</v>
      </c>
      <c r="H1271" s="172">
        <v>2</v>
      </c>
      <c r="I1271" s="173"/>
      <c r="J1271" s="174">
        <f>ROUND(I1271*H1271,2)</f>
        <v>0</v>
      </c>
      <c r="K1271" s="170" t="s">
        <v>268</v>
      </c>
      <c r="L1271" s="175"/>
      <c r="M1271" s="176" t="s">
        <v>1</v>
      </c>
      <c r="N1271" s="177" t="s">
        <v>41</v>
      </c>
      <c r="P1271" s="140">
        <f>O1271*H1271</f>
        <v>0</v>
      </c>
      <c r="Q1271" s="140">
        <v>9.8000000000000004E-2</v>
      </c>
      <c r="R1271" s="140">
        <f>Q1271*H1271</f>
        <v>0.19600000000000001</v>
      </c>
      <c r="S1271" s="140">
        <v>0</v>
      </c>
      <c r="T1271" s="141">
        <f>S1271*H1271</f>
        <v>0</v>
      </c>
      <c r="AR1271" s="142" t="s">
        <v>338</v>
      </c>
      <c r="AT1271" s="142" t="s">
        <v>236</v>
      </c>
      <c r="AU1271" s="142" t="s">
        <v>85</v>
      </c>
      <c r="AY1271" s="16" t="s">
        <v>132</v>
      </c>
      <c r="BE1271" s="143">
        <f>IF(N1271="základní",J1271,0)</f>
        <v>0</v>
      </c>
      <c r="BF1271" s="143">
        <f>IF(N1271="snížená",J1271,0)</f>
        <v>0</v>
      </c>
      <c r="BG1271" s="143">
        <f>IF(N1271="zákl. přenesená",J1271,0)</f>
        <v>0</v>
      </c>
      <c r="BH1271" s="143">
        <f>IF(N1271="sníž. přenesená",J1271,0)</f>
        <v>0</v>
      </c>
      <c r="BI1271" s="143">
        <f>IF(N1271="nulová",J1271,0)</f>
        <v>0</v>
      </c>
      <c r="BJ1271" s="16" t="s">
        <v>83</v>
      </c>
      <c r="BK1271" s="143">
        <f>ROUND(I1271*H1271,2)</f>
        <v>0</v>
      </c>
      <c r="BL1271" s="16" t="s">
        <v>241</v>
      </c>
      <c r="BM1271" s="142" t="s">
        <v>1862</v>
      </c>
    </row>
    <row r="1272" spans="2:65" s="1" customFormat="1" ht="19.2">
      <c r="B1272" s="31"/>
      <c r="D1272" s="144" t="s">
        <v>140</v>
      </c>
      <c r="F1272" s="145" t="s">
        <v>2236</v>
      </c>
      <c r="I1272" s="146"/>
      <c r="L1272" s="31"/>
      <c r="M1272" s="147"/>
      <c r="T1272" s="55"/>
      <c r="AT1272" s="16" t="s">
        <v>140</v>
      </c>
      <c r="AU1272" s="16" t="s">
        <v>85</v>
      </c>
    </row>
    <row r="1273" spans="2:65" s="13" customFormat="1">
      <c r="B1273" s="154"/>
      <c r="D1273" s="144" t="s">
        <v>141</v>
      </c>
      <c r="E1273" s="155" t="s">
        <v>1</v>
      </c>
      <c r="F1273" s="156" t="s">
        <v>1863</v>
      </c>
      <c r="H1273" s="157">
        <v>2</v>
      </c>
      <c r="I1273" s="158"/>
      <c r="L1273" s="154"/>
      <c r="M1273" s="159"/>
      <c r="T1273" s="160"/>
      <c r="AT1273" s="155" t="s">
        <v>141</v>
      </c>
      <c r="AU1273" s="155" t="s">
        <v>85</v>
      </c>
      <c r="AV1273" s="13" t="s">
        <v>85</v>
      </c>
      <c r="AW1273" s="13" t="s">
        <v>32</v>
      </c>
      <c r="AX1273" s="13" t="s">
        <v>76</v>
      </c>
      <c r="AY1273" s="155" t="s">
        <v>132</v>
      </c>
    </row>
    <row r="1274" spans="2:65" s="14" customFormat="1">
      <c r="B1274" s="161"/>
      <c r="D1274" s="144" t="s">
        <v>141</v>
      </c>
      <c r="E1274" s="162" t="s">
        <v>1</v>
      </c>
      <c r="F1274" s="163" t="s">
        <v>144</v>
      </c>
      <c r="H1274" s="164">
        <v>2</v>
      </c>
      <c r="I1274" s="165"/>
      <c r="L1274" s="161"/>
      <c r="M1274" s="166"/>
      <c r="T1274" s="167"/>
      <c r="AT1274" s="162" t="s">
        <v>141</v>
      </c>
      <c r="AU1274" s="162" t="s">
        <v>85</v>
      </c>
      <c r="AV1274" s="14" t="s">
        <v>131</v>
      </c>
      <c r="AW1274" s="14" t="s">
        <v>32</v>
      </c>
      <c r="AX1274" s="14" t="s">
        <v>83</v>
      </c>
      <c r="AY1274" s="162" t="s">
        <v>132</v>
      </c>
    </row>
    <row r="1275" spans="2:65" s="1" customFormat="1" ht="24.15" customHeight="1">
      <c r="B1275" s="31"/>
      <c r="C1275" s="131" t="s">
        <v>1864</v>
      </c>
      <c r="D1275" s="131" t="s">
        <v>135</v>
      </c>
      <c r="E1275" s="132" t="s">
        <v>1865</v>
      </c>
      <c r="F1275" s="133" t="s">
        <v>1866</v>
      </c>
      <c r="G1275" s="134" t="s">
        <v>520</v>
      </c>
      <c r="H1275" s="135">
        <v>1</v>
      </c>
      <c r="I1275" s="136"/>
      <c r="J1275" s="137">
        <f>ROUND(I1275*H1275,2)</f>
        <v>0</v>
      </c>
      <c r="K1275" s="133" t="s">
        <v>151</v>
      </c>
      <c r="L1275" s="31"/>
      <c r="M1275" s="138" t="s">
        <v>1</v>
      </c>
      <c r="N1275" s="139" t="s">
        <v>41</v>
      </c>
      <c r="P1275" s="140">
        <f>O1275*H1275</f>
        <v>0</v>
      </c>
      <c r="Q1275" s="140">
        <v>0</v>
      </c>
      <c r="R1275" s="140">
        <f>Q1275*H1275</f>
        <v>0</v>
      </c>
      <c r="S1275" s="140">
        <v>0</v>
      </c>
      <c r="T1275" s="141">
        <f>S1275*H1275</f>
        <v>0</v>
      </c>
      <c r="AR1275" s="142" t="s">
        <v>241</v>
      </c>
      <c r="AT1275" s="142" t="s">
        <v>135</v>
      </c>
      <c r="AU1275" s="142" t="s">
        <v>85</v>
      </c>
      <c r="AY1275" s="16" t="s">
        <v>132</v>
      </c>
      <c r="BE1275" s="143">
        <f>IF(N1275="základní",J1275,0)</f>
        <v>0</v>
      </c>
      <c r="BF1275" s="143">
        <f>IF(N1275="snížená",J1275,0)</f>
        <v>0</v>
      </c>
      <c r="BG1275" s="143">
        <f>IF(N1275="zákl. přenesená",J1275,0)</f>
        <v>0</v>
      </c>
      <c r="BH1275" s="143">
        <f>IF(N1275="sníž. přenesená",J1275,0)</f>
        <v>0</v>
      </c>
      <c r="BI1275" s="143">
        <f>IF(N1275="nulová",J1275,0)</f>
        <v>0</v>
      </c>
      <c r="BJ1275" s="16" t="s">
        <v>83</v>
      </c>
      <c r="BK1275" s="143">
        <f>ROUND(I1275*H1275,2)</f>
        <v>0</v>
      </c>
      <c r="BL1275" s="16" t="s">
        <v>241</v>
      </c>
      <c r="BM1275" s="142" t="s">
        <v>1867</v>
      </c>
    </row>
    <row r="1276" spans="2:65" s="1" customFormat="1" ht="19.2">
      <c r="B1276" s="31"/>
      <c r="D1276" s="144" t="s">
        <v>140</v>
      </c>
      <c r="F1276" s="145" t="s">
        <v>1866</v>
      </c>
      <c r="I1276" s="146"/>
      <c r="L1276" s="31"/>
      <c r="M1276" s="147"/>
      <c r="T1276" s="55"/>
      <c r="AT1276" s="16" t="s">
        <v>140</v>
      </c>
      <c r="AU1276" s="16" t="s">
        <v>85</v>
      </c>
    </row>
    <row r="1277" spans="2:65" s="12" customFormat="1">
      <c r="B1277" s="148"/>
      <c r="D1277" s="144" t="s">
        <v>141</v>
      </c>
      <c r="E1277" s="149" t="s">
        <v>1</v>
      </c>
      <c r="F1277" s="150" t="s">
        <v>639</v>
      </c>
      <c r="H1277" s="149" t="s">
        <v>1</v>
      </c>
      <c r="I1277" s="151"/>
      <c r="L1277" s="148"/>
      <c r="M1277" s="152"/>
      <c r="T1277" s="153"/>
      <c r="AT1277" s="149" t="s">
        <v>141</v>
      </c>
      <c r="AU1277" s="149" t="s">
        <v>85</v>
      </c>
      <c r="AV1277" s="12" t="s">
        <v>83</v>
      </c>
      <c r="AW1277" s="12" t="s">
        <v>32</v>
      </c>
      <c r="AX1277" s="12" t="s">
        <v>76</v>
      </c>
      <c r="AY1277" s="149" t="s">
        <v>132</v>
      </c>
    </row>
    <row r="1278" spans="2:65" s="13" customFormat="1">
      <c r="B1278" s="154"/>
      <c r="D1278" s="144" t="s">
        <v>141</v>
      </c>
      <c r="E1278" s="155" t="s">
        <v>1</v>
      </c>
      <c r="F1278" s="156" t="s">
        <v>83</v>
      </c>
      <c r="H1278" s="157">
        <v>1</v>
      </c>
      <c r="I1278" s="158"/>
      <c r="L1278" s="154"/>
      <c r="M1278" s="159"/>
      <c r="T1278" s="160"/>
      <c r="AT1278" s="155" t="s">
        <v>141</v>
      </c>
      <c r="AU1278" s="155" t="s">
        <v>85</v>
      </c>
      <c r="AV1278" s="13" t="s">
        <v>85</v>
      </c>
      <c r="AW1278" s="13" t="s">
        <v>32</v>
      </c>
      <c r="AX1278" s="13" t="s">
        <v>76</v>
      </c>
      <c r="AY1278" s="155" t="s">
        <v>132</v>
      </c>
    </row>
    <row r="1279" spans="2:65" s="14" customFormat="1">
      <c r="B1279" s="161"/>
      <c r="D1279" s="144" t="s">
        <v>141</v>
      </c>
      <c r="E1279" s="162" t="s">
        <v>1</v>
      </c>
      <c r="F1279" s="163" t="s">
        <v>144</v>
      </c>
      <c r="H1279" s="164">
        <v>1</v>
      </c>
      <c r="I1279" s="165"/>
      <c r="L1279" s="161"/>
      <c r="M1279" s="166"/>
      <c r="T1279" s="167"/>
      <c r="AT1279" s="162" t="s">
        <v>141</v>
      </c>
      <c r="AU1279" s="162" t="s">
        <v>85</v>
      </c>
      <c r="AV1279" s="14" t="s">
        <v>131</v>
      </c>
      <c r="AW1279" s="14" t="s">
        <v>32</v>
      </c>
      <c r="AX1279" s="14" t="s">
        <v>83</v>
      </c>
      <c r="AY1279" s="162" t="s">
        <v>132</v>
      </c>
    </row>
    <row r="1280" spans="2:65" s="1" customFormat="1" ht="24.15" customHeight="1">
      <c r="B1280" s="31"/>
      <c r="C1280" s="168" t="s">
        <v>1868</v>
      </c>
      <c r="D1280" s="168" t="s">
        <v>236</v>
      </c>
      <c r="E1280" s="169" t="s">
        <v>1869</v>
      </c>
      <c r="F1280" s="170" t="s">
        <v>2237</v>
      </c>
      <c r="G1280" s="171" t="s">
        <v>520</v>
      </c>
      <c r="H1280" s="172">
        <v>1</v>
      </c>
      <c r="I1280" s="173"/>
      <c r="J1280" s="174">
        <f>ROUND(I1280*H1280,2)</f>
        <v>0</v>
      </c>
      <c r="K1280" s="170" t="s">
        <v>268</v>
      </c>
      <c r="L1280" s="175"/>
      <c r="M1280" s="176" t="s">
        <v>1</v>
      </c>
      <c r="N1280" s="177" t="s">
        <v>41</v>
      </c>
      <c r="P1280" s="140">
        <f>O1280*H1280</f>
        <v>0</v>
      </c>
      <c r="Q1280" s="140">
        <v>0.153</v>
      </c>
      <c r="R1280" s="140">
        <f>Q1280*H1280</f>
        <v>0.153</v>
      </c>
      <c r="S1280" s="140">
        <v>0</v>
      </c>
      <c r="T1280" s="141">
        <f>S1280*H1280</f>
        <v>0</v>
      </c>
      <c r="AR1280" s="142" t="s">
        <v>338</v>
      </c>
      <c r="AT1280" s="142" t="s">
        <v>236</v>
      </c>
      <c r="AU1280" s="142" t="s">
        <v>85</v>
      </c>
      <c r="AY1280" s="16" t="s">
        <v>132</v>
      </c>
      <c r="BE1280" s="143">
        <f>IF(N1280="základní",J1280,0)</f>
        <v>0</v>
      </c>
      <c r="BF1280" s="143">
        <f>IF(N1280="snížená",J1280,0)</f>
        <v>0</v>
      </c>
      <c r="BG1280" s="143">
        <f>IF(N1280="zákl. přenesená",J1280,0)</f>
        <v>0</v>
      </c>
      <c r="BH1280" s="143">
        <f>IF(N1280="sníž. přenesená",J1280,0)</f>
        <v>0</v>
      </c>
      <c r="BI1280" s="143">
        <f>IF(N1280="nulová",J1280,0)</f>
        <v>0</v>
      </c>
      <c r="BJ1280" s="16" t="s">
        <v>83</v>
      </c>
      <c r="BK1280" s="143">
        <f>ROUND(I1280*H1280,2)</f>
        <v>0</v>
      </c>
      <c r="BL1280" s="16" t="s">
        <v>241</v>
      </c>
      <c r="BM1280" s="142" t="s">
        <v>1870</v>
      </c>
    </row>
    <row r="1281" spans="2:65" s="1" customFormat="1" ht="19.2">
      <c r="B1281" s="31"/>
      <c r="D1281" s="144" t="s">
        <v>140</v>
      </c>
      <c r="F1281" s="145" t="s">
        <v>2237</v>
      </c>
      <c r="I1281" s="146"/>
      <c r="L1281" s="31"/>
      <c r="M1281" s="147"/>
      <c r="T1281" s="55"/>
      <c r="AT1281" s="16" t="s">
        <v>140</v>
      </c>
      <c r="AU1281" s="16" t="s">
        <v>85</v>
      </c>
    </row>
    <row r="1282" spans="2:65" s="1" customFormat="1" ht="24.15" customHeight="1">
      <c r="B1282" s="31"/>
      <c r="C1282" s="131" t="s">
        <v>1871</v>
      </c>
      <c r="D1282" s="131" t="s">
        <v>135</v>
      </c>
      <c r="E1282" s="132" t="s">
        <v>1872</v>
      </c>
      <c r="F1282" s="133" t="s">
        <v>1873</v>
      </c>
      <c r="G1282" s="134" t="s">
        <v>503</v>
      </c>
      <c r="H1282" s="135">
        <v>3.87</v>
      </c>
      <c r="I1282" s="136"/>
      <c r="J1282" s="137">
        <f>ROUND(I1282*H1282,2)</f>
        <v>0</v>
      </c>
      <c r="K1282" s="133" t="s">
        <v>151</v>
      </c>
      <c r="L1282" s="31"/>
      <c r="M1282" s="138" t="s">
        <v>1</v>
      </c>
      <c r="N1282" s="139" t="s">
        <v>41</v>
      </c>
      <c r="P1282" s="140">
        <f>O1282*H1282</f>
        <v>0</v>
      </c>
      <c r="Q1282" s="140">
        <v>0</v>
      </c>
      <c r="R1282" s="140">
        <f>Q1282*H1282</f>
        <v>0</v>
      </c>
      <c r="S1282" s="140">
        <v>0.05</v>
      </c>
      <c r="T1282" s="141">
        <f>S1282*H1282</f>
        <v>0.19350000000000001</v>
      </c>
      <c r="AR1282" s="142" t="s">
        <v>241</v>
      </c>
      <c r="AT1282" s="142" t="s">
        <v>135</v>
      </c>
      <c r="AU1282" s="142" t="s">
        <v>85</v>
      </c>
      <c r="AY1282" s="16" t="s">
        <v>132</v>
      </c>
      <c r="BE1282" s="143">
        <f>IF(N1282="základní",J1282,0)</f>
        <v>0</v>
      </c>
      <c r="BF1282" s="143">
        <f>IF(N1282="snížená",J1282,0)</f>
        <v>0</v>
      </c>
      <c r="BG1282" s="143">
        <f>IF(N1282="zákl. přenesená",J1282,0)</f>
        <v>0</v>
      </c>
      <c r="BH1282" s="143">
        <f>IF(N1282="sníž. přenesená",J1282,0)</f>
        <v>0</v>
      </c>
      <c r="BI1282" s="143">
        <f>IF(N1282="nulová",J1282,0)</f>
        <v>0</v>
      </c>
      <c r="BJ1282" s="16" t="s">
        <v>83</v>
      </c>
      <c r="BK1282" s="143">
        <f>ROUND(I1282*H1282,2)</f>
        <v>0</v>
      </c>
      <c r="BL1282" s="16" t="s">
        <v>241</v>
      </c>
      <c r="BM1282" s="142" t="s">
        <v>1874</v>
      </c>
    </row>
    <row r="1283" spans="2:65" s="1" customFormat="1">
      <c r="B1283" s="31"/>
      <c r="D1283" s="144" t="s">
        <v>140</v>
      </c>
      <c r="F1283" s="145" t="s">
        <v>1875</v>
      </c>
      <c r="I1283" s="146"/>
      <c r="L1283" s="31"/>
      <c r="M1283" s="147"/>
      <c r="T1283" s="55"/>
      <c r="AT1283" s="16" t="s">
        <v>140</v>
      </c>
      <c r="AU1283" s="16" t="s">
        <v>85</v>
      </c>
    </row>
    <row r="1284" spans="2:65" s="1" customFormat="1" ht="24.15" customHeight="1">
      <c r="B1284" s="31"/>
      <c r="C1284" s="131" t="s">
        <v>1876</v>
      </c>
      <c r="D1284" s="131" t="s">
        <v>135</v>
      </c>
      <c r="E1284" s="132" t="s">
        <v>1877</v>
      </c>
      <c r="F1284" s="133" t="s">
        <v>1878</v>
      </c>
      <c r="G1284" s="134" t="s">
        <v>816</v>
      </c>
      <c r="H1284" s="135">
        <v>25</v>
      </c>
      <c r="I1284" s="136"/>
      <c r="J1284" s="137">
        <f>ROUND(I1284*H1284,2)</f>
        <v>0</v>
      </c>
      <c r="K1284" s="133" t="s">
        <v>151</v>
      </c>
      <c r="L1284" s="31"/>
      <c r="M1284" s="138" t="s">
        <v>1</v>
      </c>
      <c r="N1284" s="139" t="s">
        <v>41</v>
      </c>
      <c r="P1284" s="140">
        <f>O1284*H1284</f>
        <v>0</v>
      </c>
      <c r="Q1284" s="140">
        <v>5.0000000000000002E-5</v>
      </c>
      <c r="R1284" s="140">
        <f>Q1284*H1284</f>
        <v>1.25E-3</v>
      </c>
      <c r="S1284" s="140">
        <v>0</v>
      </c>
      <c r="T1284" s="141">
        <f>S1284*H1284</f>
        <v>0</v>
      </c>
      <c r="AR1284" s="142" t="s">
        <v>241</v>
      </c>
      <c r="AT1284" s="142" t="s">
        <v>135</v>
      </c>
      <c r="AU1284" s="142" t="s">
        <v>85</v>
      </c>
      <c r="AY1284" s="16" t="s">
        <v>132</v>
      </c>
      <c r="BE1284" s="143">
        <f>IF(N1284="základní",J1284,0)</f>
        <v>0</v>
      </c>
      <c r="BF1284" s="143">
        <f>IF(N1284="snížená",J1284,0)</f>
        <v>0</v>
      </c>
      <c r="BG1284" s="143">
        <f>IF(N1284="zákl. přenesená",J1284,0)</f>
        <v>0</v>
      </c>
      <c r="BH1284" s="143">
        <f>IF(N1284="sníž. přenesená",J1284,0)</f>
        <v>0</v>
      </c>
      <c r="BI1284" s="143">
        <f>IF(N1284="nulová",J1284,0)</f>
        <v>0</v>
      </c>
      <c r="BJ1284" s="16" t="s">
        <v>83</v>
      </c>
      <c r="BK1284" s="143">
        <f>ROUND(I1284*H1284,2)</f>
        <v>0</v>
      </c>
      <c r="BL1284" s="16" t="s">
        <v>241</v>
      </c>
      <c r="BM1284" s="142" t="s">
        <v>1879</v>
      </c>
    </row>
    <row r="1285" spans="2:65" s="1" customFormat="1" ht="19.2">
      <c r="B1285" s="31"/>
      <c r="D1285" s="144" t="s">
        <v>140</v>
      </c>
      <c r="F1285" s="145" t="s">
        <v>1880</v>
      </c>
      <c r="I1285" s="146"/>
      <c r="L1285" s="31"/>
      <c r="M1285" s="147"/>
      <c r="T1285" s="55"/>
      <c r="AT1285" s="16" t="s">
        <v>140</v>
      </c>
      <c r="AU1285" s="16" t="s">
        <v>85</v>
      </c>
    </row>
    <row r="1286" spans="2:65" s="12" customFormat="1">
      <c r="B1286" s="148"/>
      <c r="D1286" s="144" t="s">
        <v>141</v>
      </c>
      <c r="E1286" s="149" t="s">
        <v>1</v>
      </c>
      <c r="F1286" s="150" t="s">
        <v>1881</v>
      </c>
      <c r="H1286" s="149" t="s">
        <v>1</v>
      </c>
      <c r="I1286" s="151"/>
      <c r="L1286" s="148"/>
      <c r="M1286" s="152"/>
      <c r="T1286" s="153"/>
      <c r="AT1286" s="149" t="s">
        <v>141</v>
      </c>
      <c r="AU1286" s="149" t="s">
        <v>85</v>
      </c>
      <c r="AV1286" s="12" t="s">
        <v>83</v>
      </c>
      <c r="AW1286" s="12" t="s">
        <v>32</v>
      </c>
      <c r="AX1286" s="12" t="s">
        <v>76</v>
      </c>
      <c r="AY1286" s="149" t="s">
        <v>132</v>
      </c>
    </row>
    <row r="1287" spans="2:65" s="13" customFormat="1">
      <c r="B1287" s="154"/>
      <c r="D1287" s="144" t="s">
        <v>141</v>
      </c>
      <c r="E1287" s="155" t="s">
        <v>1</v>
      </c>
      <c r="F1287" s="156" t="s">
        <v>290</v>
      </c>
      <c r="H1287" s="157">
        <v>25</v>
      </c>
      <c r="I1287" s="158"/>
      <c r="L1287" s="154"/>
      <c r="M1287" s="159"/>
      <c r="T1287" s="160"/>
      <c r="AT1287" s="155" t="s">
        <v>141</v>
      </c>
      <c r="AU1287" s="155" t="s">
        <v>85</v>
      </c>
      <c r="AV1287" s="13" t="s">
        <v>85</v>
      </c>
      <c r="AW1287" s="13" t="s">
        <v>32</v>
      </c>
      <c r="AX1287" s="13" t="s">
        <v>76</v>
      </c>
      <c r="AY1287" s="155" t="s">
        <v>132</v>
      </c>
    </row>
    <row r="1288" spans="2:65" s="14" customFormat="1">
      <c r="B1288" s="161"/>
      <c r="D1288" s="144" t="s">
        <v>141</v>
      </c>
      <c r="E1288" s="162" t="s">
        <v>1</v>
      </c>
      <c r="F1288" s="163" t="s">
        <v>144</v>
      </c>
      <c r="H1288" s="164">
        <v>25</v>
      </c>
      <c r="I1288" s="165"/>
      <c r="L1288" s="161"/>
      <c r="M1288" s="166"/>
      <c r="T1288" s="167"/>
      <c r="AT1288" s="162" t="s">
        <v>141</v>
      </c>
      <c r="AU1288" s="162" t="s">
        <v>85</v>
      </c>
      <c r="AV1288" s="14" t="s">
        <v>131</v>
      </c>
      <c r="AW1288" s="14" t="s">
        <v>32</v>
      </c>
      <c r="AX1288" s="14" t="s">
        <v>83</v>
      </c>
      <c r="AY1288" s="162" t="s">
        <v>132</v>
      </c>
    </row>
    <row r="1289" spans="2:65" s="1" customFormat="1" ht="24.15" customHeight="1">
      <c r="B1289" s="31"/>
      <c r="C1289" s="131" t="s">
        <v>1882</v>
      </c>
      <c r="D1289" s="131" t="s">
        <v>135</v>
      </c>
      <c r="E1289" s="132" t="s">
        <v>1883</v>
      </c>
      <c r="F1289" s="133" t="s">
        <v>1884</v>
      </c>
      <c r="G1289" s="134" t="s">
        <v>816</v>
      </c>
      <c r="H1289" s="135">
        <v>25</v>
      </c>
      <c r="I1289" s="136"/>
      <c r="J1289" s="137">
        <f>ROUND(I1289*H1289,2)</f>
        <v>0</v>
      </c>
      <c r="K1289" s="133" t="s">
        <v>151</v>
      </c>
      <c r="L1289" s="31"/>
      <c r="M1289" s="138" t="s">
        <v>1</v>
      </c>
      <c r="N1289" s="139" t="s">
        <v>41</v>
      </c>
      <c r="P1289" s="140">
        <f>O1289*H1289</f>
        <v>0</v>
      </c>
      <c r="Q1289" s="140">
        <v>0</v>
      </c>
      <c r="R1289" s="140">
        <f>Q1289*H1289</f>
        <v>0</v>
      </c>
      <c r="S1289" s="140">
        <v>1E-3</v>
      </c>
      <c r="T1289" s="141">
        <f>S1289*H1289</f>
        <v>2.5000000000000001E-2</v>
      </c>
      <c r="AR1289" s="142" t="s">
        <v>241</v>
      </c>
      <c r="AT1289" s="142" t="s">
        <v>135</v>
      </c>
      <c r="AU1289" s="142" t="s">
        <v>85</v>
      </c>
      <c r="AY1289" s="16" t="s">
        <v>132</v>
      </c>
      <c r="BE1289" s="143">
        <f>IF(N1289="základní",J1289,0)</f>
        <v>0</v>
      </c>
      <c r="BF1289" s="143">
        <f>IF(N1289="snížená",J1289,0)</f>
        <v>0</v>
      </c>
      <c r="BG1289" s="143">
        <f>IF(N1289="zákl. přenesená",J1289,0)</f>
        <v>0</v>
      </c>
      <c r="BH1289" s="143">
        <f>IF(N1289="sníž. přenesená",J1289,0)</f>
        <v>0</v>
      </c>
      <c r="BI1289" s="143">
        <f>IF(N1289="nulová",J1289,0)</f>
        <v>0</v>
      </c>
      <c r="BJ1289" s="16" t="s">
        <v>83</v>
      </c>
      <c r="BK1289" s="143">
        <f>ROUND(I1289*H1289,2)</f>
        <v>0</v>
      </c>
      <c r="BL1289" s="16" t="s">
        <v>241</v>
      </c>
      <c r="BM1289" s="142" t="s">
        <v>1885</v>
      </c>
    </row>
    <row r="1290" spans="2:65" s="1" customFormat="1" ht="19.2">
      <c r="B1290" s="31"/>
      <c r="D1290" s="144" t="s">
        <v>140</v>
      </c>
      <c r="F1290" s="145" t="s">
        <v>1886</v>
      </c>
      <c r="I1290" s="146"/>
      <c r="L1290" s="31"/>
      <c r="M1290" s="147"/>
      <c r="T1290" s="55"/>
      <c r="AT1290" s="16" t="s">
        <v>140</v>
      </c>
      <c r="AU1290" s="16" t="s">
        <v>85</v>
      </c>
    </row>
    <row r="1291" spans="2:65" s="12" customFormat="1">
      <c r="B1291" s="148"/>
      <c r="D1291" s="144" t="s">
        <v>141</v>
      </c>
      <c r="E1291" s="149" t="s">
        <v>1</v>
      </c>
      <c r="F1291" s="150" t="s">
        <v>1887</v>
      </c>
      <c r="H1291" s="149" t="s">
        <v>1</v>
      </c>
      <c r="I1291" s="151"/>
      <c r="L1291" s="148"/>
      <c r="M1291" s="152"/>
      <c r="T1291" s="153"/>
      <c r="AT1291" s="149" t="s">
        <v>141</v>
      </c>
      <c r="AU1291" s="149" t="s">
        <v>85</v>
      </c>
      <c r="AV1291" s="12" t="s">
        <v>83</v>
      </c>
      <c r="AW1291" s="12" t="s">
        <v>32</v>
      </c>
      <c r="AX1291" s="12" t="s">
        <v>76</v>
      </c>
      <c r="AY1291" s="149" t="s">
        <v>132</v>
      </c>
    </row>
    <row r="1292" spans="2:65" s="13" customFormat="1">
      <c r="B1292" s="154"/>
      <c r="D1292" s="144" t="s">
        <v>141</v>
      </c>
      <c r="E1292" s="155" t="s">
        <v>1</v>
      </c>
      <c r="F1292" s="156" t="s">
        <v>290</v>
      </c>
      <c r="H1292" s="157">
        <v>25</v>
      </c>
      <c r="I1292" s="158"/>
      <c r="L1292" s="154"/>
      <c r="M1292" s="159"/>
      <c r="T1292" s="160"/>
      <c r="AT1292" s="155" t="s">
        <v>141</v>
      </c>
      <c r="AU1292" s="155" t="s">
        <v>85</v>
      </c>
      <c r="AV1292" s="13" t="s">
        <v>85</v>
      </c>
      <c r="AW1292" s="13" t="s">
        <v>32</v>
      </c>
      <c r="AX1292" s="13" t="s">
        <v>76</v>
      </c>
      <c r="AY1292" s="155" t="s">
        <v>132</v>
      </c>
    </row>
    <row r="1293" spans="2:65" s="14" customFormat="1">
      <c r="B1293" s="161"/>
      <c r="D1293" s="144" t="s">
        <v>141</v>
      </c>
      <c r="E1293" s="162" t="s">
        <v>1</v>
      </c>
      <c r="F1293" s="163" t="s">
        <v>144</v>
      </c>
      <c r="H1293" s="164">
        <v>25</v>
      </c>
      <c r="I1293" s="165"/>
      <c r="L1293" s="161"/>
      <c r="M1293" s="166"/>
      <c r="T1293" s="167"/>
      <c r="AT1293" s="162" t="s">
        <v>141</v>
      </c>
      <c r="AU1293" s="162" t="s">
        <v>85</v>
      </c>
      <c r="AV1293" s="14" t="s">
        <v>131</v>
      </c>
      <c r="AW1293" s="14" t="s">
        <v>32</v>
      </c>
      <c r="AX1293" s="14" t="s">
        <v>83</v>
      </c>
      <c r="AY1293" s="162" t="s">
        <v>132</v>
      </c>
    </row>
    <row r="1294" spans="2:65" s="1" customFormat="1" ht="24.15" customHeight="1">
      <c r="B1294" s="31"/>
      <c r="C1294" s="131" t="s">
        <v>1888</v>
      </c>
      <c r="D1294" s="131" t="s">
        <v>135</v>
      </c>
      <c r="E1294" s="132" t="s">
        <v>656</v>
      </c>
      <c r="F1294" s="133" t="s">
        <v>657</v>
      </c>
      <c r="G1294" s="134" t="s">
        <v>462</v>
      </c>
      <c r="H1294" s="178"/>
      <c r="I1294" s="136"/>
      <c r="J1294" s="137">
        <f>ROUND(I1294*H1294,2)</f>
        <v>0</v>
      </c>
      <c r="K1294" s="133" t="s">
        <v>151</v>
      </c>
      <c r="L1294" s="31"/>
      <c r="M1294" s="138" t="s">
        <v>1</v>
      </c>
      <c r="N1294" s="139" t="s">
        <v>41</v>
      </c>
      <c r="P1294" s="140">
        <f>O1294*H1294</f>
        <v>0</v>
      </c>
      <c r="Q1294" s="140">
        <v>0</v>
      </c>
      <c r="R1294" s="140">
        <f>Q1294*H1294</f>
        <v>0</v>
      </c>
      <c r="S1294" s="140">
        <v>0</v>
      </c>
      <c r="T1294" s="141">
        <f>S1294*H1294</f>
        <v>0</v>
      </c>
      <c r="AR1294" s="142" t="s">
        <v>241</v>
      </c>
      <c r="AT1294" s="142" t="s">
        <v>135</v>
      </c>
      <c r="AU1294" s="142" t="s">
        <v>85</v>
      </c>
      <c r="AY1294" s="16" t="s">
        <v>132</v>
      </c>
      <c r="BE1294" s="143">
        <f>IF(N1294="základní",J1294,0)</f>
        <v>0</v>
      </c>
      <c r="BF1294" s="143">
        <f>IF(N1294="snížená",J1294,0)</f>
        <v>0</v>
      </c>
      <c r="BG1294" s="143">
        <f>IF(N1294="zákl. přenesená",J1294,0)</f>
        <v>0</v>
      </c>
      <c r="BH1294" s="143">
        <f>IF(N1294="sníž. přenesená",J1294,0)</f>
        <v>0</v>
      </c>
      <c r="BI1294" s="143">
        <f>IF(N1294="nulová",J1294,0)</f>
        <v>0</v>
      </c>
      <c r="BJ1294" s="16" t="s">
        <v>83</v>
      </c>
      <c r="BK1294" s="143">
        <f>ROUND(I1294*H1294,2)</f>
        <v>0</v>
      </c>
      <c r="BL1294" s="16" t="s">
        <v>241</v>
      </c>
      <c r="BM1294" s="142" t="s">
        <v>1889</v>
      </c>
    </row>
    <row r="1295" spans="2:65" s="1" customFormat="1" ht="28.8">
      <c r="B1295" s="31"/>
      <c r="D1295" s="144" t="s">
        <v>140</v>
      </c>
      <c r="F1295" s="145" t="s">
        <v>659</v>
      </c>
      <c r="I1295" s="146"/>
      <c r="L1295" s="31"/>
      <c r="M1295" s="147"/>
      <c r="T1295" s="55"/>
      <c r="AT1295" s="16" t="s">
        <v>140</v>
      </c>
      <c r="AU1295" s="16" t="s">
        <v>85</v>
      </c>
    </row>
    <row r="1296" spans="2:65" s="11" customFormat="1" ht="22.95" customHeight="1">
      <c r="B1296" s="119"/>
      <c r="D1296" s="120" t="s">
        <v>75</v>
      </c>
      <c r="E1296" s="129" t="s">
        <v>1890</v>
      </c>
      <c r="F1296" s="129" t="s">
        <v>1891</v>
      </c>
      <c r="I1296" s="122"/>
      <c r="J1296" s="130">
        <f>BK1296</f>
        <v>0</v>
      </c>
      <c r="L1296" s="119"/>
      <c r="M1296" s="124"/>
      <c r="P1296" s="125">
        <f>SUM(P1297:P1340)</f>
        <v>0</v>
      </c>
      <c r="R1296" s="125">
        <f>SUM(R1297:R1340)</f>
        <v>4.317645999999999</v>
      </c>
      <c r="T1296" s="126">
        <f>SUM(T1297:T1340)</f>
        <v>1.6633999999999998</v>
      </c>
      <c r="AR1296" s="120" t="s">
        <v>85</v>
      </c>
      <c r="AT1296" s="127" t="s">
        <v>75</v>
      </c>
      <c r="AU1296" s="127" t="s">
        <v>83</v>
      </c>
      <c r="AY1296" s="120" t="s">
        <v>132</v>
      </c>
      <c r="BK1296" s="128">
        <f>SUM(BK1297:BK1340)</f>
        <v>0</v>
      </c>
    </row>
    <row r="1297" spans="2:65" s="1" customFormat="1" ht="16.5" customHeight="1">
      <c r="B1297" s="31"/>
      <c r="C1297" s="131" t="s">
        <v>1892</v>
      </c>
      <c r="D1297" s="131" t="s">
        <v>135</v>
      </c>
      <c r="E1297" s="132" t="s">
        <v>1893</v>
      </c>
      <c r="F1297" s="133" t="s">
        <v>1894</v>
      </c>
      <c r="G1297" s="134" t="s">
        <v>191</v>
      </c>
      <c r="H1297" s="135">
        <v>117.95</v>
      </c>
      <c r="I1297" s="136"/>
      <c r="J1297" s="137">
        <f>ROUND(I1297*H1297,2)</f>
        <v>0</v>
      </c>
      <c r="K1297" s="133" t="s">
        <v>151</v>
      </c>
      <c r="L1297" s="31"/>
      <c r="M1297" s="138" t="s">
        <v>1</v>
      </c>
      <c r="N1297" s="139" t="s">
        <v>41</v>
      </c>
      <c r="P1297" s="140">
        <f>O1297*H1297</f>
        <v>0</v>
      </c>
      <c r="Q1297" s="140">
        <v>0</v>
      </c>
      <c r="R1297" s="140">
        <f>Q1297*H1297</f>
        <v>0</v>
      </c>
      <c r="S1297" s="140">
        <v>0</v>
      </c>
      <c r="T1297" s="141">
        <f>S1297*H1297</f>
        <v>0</v>
      </c>
      <c r="AR1297" s="142" t="s">
        <v>241</v>
      </c>
      <c r="AT1297" s="142" t="s">
        <v>135</v>
      </c>
      <c r="AU1297" s="142" t="s">
        <v>85</v>
      </c>
      <c r="AY1297" s="16" t="s">
        <v>132</v>
      </c>
      <c r="BE1297" s="143">
        <f>IF(N1297="základní",J1297,0)</f>
        <v>0</v>
      </c>
      <c r="BF1297" s="143">
        <f>IF(N1297="snížená",J1297,0)</f>
        <v>0</v>
      </c>
      <c r="BG1297" s="143">
        <f>IF(N1297="zákl. přenesená",J1297,0)</f>
        <v>0</v>
      </c>
      <c r="BH1297" s="143">
        <f>IF(N1297="sníž. přenesená",J1297,0)</f>
        <v>0</v>
      </c>
      <c r="BI1297" s="143">
        <f>IF(N1297="nulová",J1297,0)</f>
        <v>0</v>
      </c>
      <c r="BJ1297" s="16" t="s">
        <v>83</v>
      </c>
      <c r="BK1297" s="143">
        <f>ROUND(I1297*H1297,2)</f>
        <v>0</v>
      </c>
      <c r="BL1297" s="16" t="s">
        <v>241</v>
      </c>
      <c r="BM1297" s="142" t="s">
        <v>1895</v>
      </c>
    </row>
    <row r="1298" spans="2:65" s="1" customFormat="1">
      <c r="B1298" s="31"/>
      <c r="D1298" s="144" t="s">
        <v>140</v>
      </c>
      <c r="F1298" s="145" t="s">
        <v>1896</v>
      </c>
      <c r="I1298" s="146"/>
      <c r="L1298" s="31"/>
      <c r="M1298" s="147"/>
      <c r="T1298" s="55"/>
      <c r="AT1298" s="16" t="s">
        <v>140</v>
      </c>
      <c r="AU1298" s="16" t="s">
        <v>85</v>
      </c>
    </row>
    <row r="1299" spans="2:65" s="12" customFormat="1">
      <c r="B1299" s="148"/>
      <c r="D1299" s="144" t="s">
        <v>141</v>
      </c>
      <c r="E1299" s="149" t="s">
        <v>1</v>
      </c>
      <c r="F1299" s="150" t="s">
        <v>1209</v>
      </c>
      <c r="H1299" s="149" t="s">
        <v>1</v>
      </c>
      <c r="I1299" s="151"/>
      <c r="L1299" s="148"/>
      <c r="M1299" s="152"/>
      <c r="T1299" s="153"/>
      <c r="AT1299" s="149" t="s">
        <v>141</v>
      </c>
      <c r="AU1299" s="149" t="s">
        <v>85</v>
      </c>
      <c r="AV1299" s="12" t="s">
        <v>83</v>
      </c>
      <c r="AW1299" s="12" t="s">
        <v>32</v>
      </c>
      <c r="AX1299" s="12" t="s">
        <v>76</v>
      </c>
      <c r="AY1299" s="149" t="s">
        <v>132</v>
      </c>
    </row>
    <row r="1300" spans="2:65" s="13" customFormat="1">
      <c r="B1300" s="154"/>
      <c r="D1300" s="144" t="s">
        <v>141</v>
      </c>
      <c r="E1300" s="155" t="s">
        <v>1</v>
      </c>
      <c r="F1300" s="156" t="s">
        <v>1210</v>
      </c>
      <c r="H1300" s="157">
        <v>97.95</v>
      </c>
      <c r="I1300" s="158"/>
      <c r="L1300" s="154"/>
      <c r="M1300" s="159"/>
      <c r="T1300" s="160"/>
      <c r="AT1300" s="155" t="s">
        <v>141</v>
      </c>
      <c r="AU1300" s="155" t="s">
        <v>85</v>
      </c>
      <c r="AV1300" s="13" t="s">
        <v>85</v>
      </c>
      <c r="AW1300" s="13" t="s">
        <v>32</v>
      </c>
      <c r="AX1300" s="13" t="s">
        <v>76</v>
      </c>
      <c r="AY1300" s="155" t="s">
        <v>132</v>
      </c>
    </row>
    <row r="1301" spans="2:65" s="12" customFormat="1">
      <c r="B1301" s="148"/>
      <c r="D1301" s="144" t="s">
        <v>141</v>
      </c>
      <c r="E1301" s="149" t="s">
        <v>1</v>
      </c>
      <c r="F1301" s="150" t="s">
        <v>1897</v>
      </c>
      <c r="H1301" s="149" t="s">
        <v>1</v>
      </c>
      <c r="I1301" s="151"/>
      <c r="L1301" s="148"/>
      <c r="M1301" s="152"/>
      <c r="T1301" s="153"/>
      <c r="AT1301" s="149" t="s">
        <v>141</v>
      </c>
      <c r="AU1301" s="149" t="s">
        <v>85</v>
      </c>
      <c r="AV1301" s="12" t="s">
        <v>83</v>
      </c>
      <c r="AW1301" s="12" t="s">
        <v>32</v>
      </c>
      <c r="AX1301" s="12" t="s">
        <v>76</v>
      </c>
      <c r="AY1301" s="149" t="s">
        <v>132</v>
      </c>
    </row>
    <row r="1302" spans="2:65" s="13" customFormat="1">
      <c r="B1302" s="154"/>
      <c r="D1302" s="144" t="s">
        <v>141</v>
      </c>
      <c r="E1302" s="155" t="s">
        <v>1</v>
      </c>
      <c r="F1302" s="156" t="s">
        <v>265</v>
      </c>
      <c r="H1302" s="157">
        <v>20</v>
      </c>
      <c r="I1302" s="158"/>
      <c r="L1302" s="154"/>
      <c r="M1302" s="159"/>
      <c r="T1302" s="160"/>
      <c r="AT1302" s="155" t="s">
        <v>141</v>
      </c>
      <c r="AU1302" s="155" t="s">
        <v>85</v>
      </c>
      <c r="AV1302" s="13" t="s">
        <v>85</v>
      </c>
      <c r="AW1302" s="13" t="s">
        <v>32</v>
      </c>
      <c r="AX1302" s="13" t="s">
        <v>76</v>
      </c>
      <c r="AY1302" s="155" t="s">
        <v>132</v>
      </c>
    </row>
    <row r="1303" spans="2:65" s="14" customFormat="1">
      <c r="B1303" s="161"/>
      <c r="D1303" s="144" t="s">
        <v>141</v>
      </c>
      <c r="E1303" s="162" t="s">
        <v>1</v>
      </c>
      <c r="F1303" s="163" t="s">
        <v>144</v>
      </c>
      <c r="H1303" s="164">
        <v>117.95</v>
      </c>
      <c r="I1303" s="165"/>
      <c r="L1303" s="161"/>
      <c r="M1303" s="166"/>
      <c r="T1303" s="167"/>
      <c r="AT1303" s="162" t="s">
        <v>141</v>
      </c>
      <c r="AU1303" s="162" t="s">
        <v>85</v>
      </c>
      <c r="AV1303" s="14" t="s">
        <v>131</v>
      </c>
      <c r="AW1303" s="14" t="s">
        <v>32</v>
      </c>
      <c r="AX1303" s="14" t="s">
        <v>83</v>
      </c>
      <c r="AY1303" s="162" t="s">
        <v>132</v>
      </c>
    </row>
    <row r="1304" spans="2:65" s="1" customFormat="1" ht="16.5" customHeight="1">
      <c r="B1304" s="31"/>
      <c r="C1304" s="131" t="s">
        <v>1898</v>
      </c>
      <c r="D1304" s="131" t="s">
        <v>135</v>
      </c>
      <c r="E1304" s="132" t="s">
        <v>1899</v>
      </c>
      <c r="F1304" s="133" t="s">
        <v>1900</v>
      </c>
      <c r="G1304" s="134" t="s">
        <v>191</v>
      </c>
      <c r="H1304" s="135">
        <v>117.95</v>
      </c>
      <c r="I1304" s="136"/>
      <c r="J1304" s="137">
        <f>ROUND(I1304*H1304,2)</f>
        <v>0</v>
      </c>
      <c r="K1304" s="133" t="s">
        <v>151</v>
      </c>
      <c r="L1304" s="31"/>
      <c r="M1304" s="138" t="s">
        <v>1</v>
      </c>
      <c r="N1304" s="139" t="s">
        <v>41</v>
      </c>
      <c r="P1304" s="140">
        <f>O1304*H1304</f>
        <v>0</v>
      </c>
      <c r="Q1304" s="140">
        <v>2.9999999999999997E-4</v>
      </c>
      <c r="R1304" s="140">
        <f>Q1304*H1304</f>
        <v>3.5385E-2</v>
      </c>
      <c r="S1304" s="140">
        <v>0</v>
      </c>
      <c r="T1304" s="141">
        <f>S1304*H1304</f>
        <v>0</v>
      </c>
      <c r="AR1304" s="142" t="s">
        <v>241</v>
      </c>
      <c r="AT1304" s="142" t="s">
        <v>135</v>
      </c>
      <c r="AU1304" s="142" t="s">
        <v>85</v>
      </c>
      <c r="AY1304" s="16" t="s">
        <v>132</v>
      </c>
      <c r="BE1304" s="143">
        <f>IF(N1304="základní",J1304,0)</f>
        <v>0</v>
      </c>
      <c r="BF1304" s="143">
        <f>IF(N1304="snížená",J1304,0)</f>
        <v>0</v>
      </c>
      <c r="BG1304" s="143">
        <f>IF(N1304="zákl. přenesená",J1304,0)</f>
        <v>0</v>
      </c>
      <c r="BH1304" s="143">
        <f>IF(N1304="sníž. přenesená",J1304,0)</f>
        <v>0</v>
      </c>
      <c r="BI1304" s="143">
        <f>IF(N1304="nulová",J1304,0)</f>
        <v>0</v>
      </c>
      <c r="BJ1304" s="16" t="s">
        <v>83</v>
      </c>
      <c r="BK1304" s="143">
        <f>ROUND(I1304*H1304,2)</f>
        <v>0</v>
      </c>
      <c r="BL1304" s="16" t="s">
        <v>241</v>
      </c>
      <c r="BM1304" s="142" t="s">
        <v>1901</v>
      </c>
    </row>
    <row r="1305" spans="2:65" s="1" customFormat="1" ht="19.2">
      <c r="B1305" s="31"/>
      <c r="D1305" s="144" t="s">
        <v>140</v>
      </c>
      <c r="F1305" s="145" t="s">
        <v>1902</v>
      </c>
      <c r="I1305" s="146"/>
      <c r="L1305" s="31"/>
      <c r="M1305" s="147"/>
      <c r="T1305" s="55"/>
      <c r="AT1305" s="16" t="s">
        <v>140</v>
      </c>
      <c r="AU1305" s="16" t="s">
        <v>85</v>
      </c>
    </row>
    <row r="1306" spans="2:65" s="12" customFormat="1">
      <c r="B1306" s="148"/>
      <c r="D1306" s="144" t="s">
        <v>141</v>
      </c>
      <c r="E1306" s="149" t="s">
        <v>1</v>
      </c>
      <c r="F1306" s="150" t="s">
        <v>1209</v>
      </c>
      <c r="H1306" s="149" t="s">
        <v>1</v>
      </c>
      <c r="I1306" s="151"/>
      <c r="L1306" s="148"/>
      <c r="M1306" s="152"/>
      <c r="T1306" s="153"/>
      <c r="AT1306" s="149" t="s">
        <v>141</v>
      </c>
      <c r="AU1306" s="149" t="s">
        <v>85</v>
      </c>
      <c r="AV1306" s="12" t="s">
        <v>83</v>
      </c>
      <c r="AW1306" s="12" t="s">
        <v>32</v>
      </c>
      <c r="AX1306" s="12" t="s">
        <v>76</v>
      </c>
      <c r="AY1306" s="149" t="s">
        <v>132</v>
      </c>
    </row>
    <row r="1307" spans="2:65" s="13" customFormat="1">
      <c r="B1307" s="154"/>
      <c r="D1307" s="144" t="s">
        <v>141</v>
      </c>
      <c r="E1307" s="155" t="s">
        <v>1</v>
      </c>
      <c r="F1307" s="156" t="s">
        <v>1210</v>
      </c>
      <c r="H1307" s="157">
        <v>97.95</v>
      </c>
      <c r="I1307" s="158"/>
      <c r="L1307" s="154"/>
      <c r="M1307" s="159"/>
      <c r="T1307" s="160"/>
      <c r="AT1307" s="155" t="s">
        <v>141</v>
      </c>
      <c r="AU1307" s="155" t="s">
        <v>85</v>
      </c>
      <c r="AV1307" s="13" t="s">
        <v>85</v>
      </c>
      <c r="AW1307" s="13" t="s">
        <v>32</v>
      </c>
      <c r="AX1307" s="13" t="s">
        <v>76</v>
      </c>
      <c r="AY1307" s="155" t="s">
        <v>132</v>
      </c>
    </row>
    <row r="1308" spans="2:65" s="12" customFormat="1">
      <c r="B1308" s="148"/>
      <c r="D1308" s="144" t="s">
        <v>141</v>
      </c>
      <c r="E1308" s="149" t="s">
        <v>1</v>
      </c>
      <c r="F1308" s="150" t="s">
        <v>1897</v>
      </c>
      <c r="H1308" s="149" t="s">
        <v>1</v>
      </c>
      <c r="I1308" s="151"/>
      <c r="L1308" s="148"/>
      <c r="M1308" s="152"/>
      <c r="T1308" s="153"/>
      <c r="AT1308" s="149" t="s">
        <v>141</v>
      </c>
      <c r="AU1308" s="149" t="s">
        <v>85</v>
      </c>
      <c r="AV1308" s="12" t="s">
        <v>83</v>
      </c>
      <c r="AW1308" s="12" t="s">
        <v>32</v>
      </c>
      <c r="AX1308" s="12" t="s">
        <v>76</v>
      </c>
      <c r="AY1308" s="149" t="s">
        <v>132</v>
      </c>
    </row>
    <row r="1309" spans="2:65" s="13" customFormat="1">
      <c r="B1309" s="154"/>
      <c r="D1309" s="144" t="s">
        <v>141</v>
      </c>
      <c r="E1309" s="155" t="s">
        <v>1</v>
      </c>
      <c r="F1309" s="156" t="s">
        <v>265</v>
      </c>
      <c r="H1309" s="157">
        <v>20</v>
      </c>
      <c r="I1309" s="158"/>
      <c r="L1309" s="154"/>
      <c r="M1309" s="159"/>
      <c r="T1309" s="160"/>
      <c r="AT1309" s="155" t="s">
        <v>141</v>
      </c>
      <c r="AU1309" s="155" t="s">
        <v>85</v>
      </c>
      <c r="AV1309" s="13" t="s">
        <v>85</v>
      </c>
      <c r="AW1309" s="13" t="s">
        <v>32</v>
      </c>
      <c r="AX1309" s="13" t="s">
        <v>76</v>
      </c>
      <c r="AY1309" s="155" t="s">
        <v>132</v>
      </c>
    </row>
    <row r="1310" spans="2:65" s="14" customFormat="1">
      <c r="B1310" s="161"/>
      <c r="D1310" s="144" t="s">
        <v>141</v>
      </c>
      <c r="E1310" s="162" t="s">
        <v>1</v>
      </c>
      <c r="F1310" s="163" t="s">
        <v>144</v>
      </c>
      <c r="H1310" s="164">
        <v>117.95</v>
      </c>
      <c r="I1310" s="165"/>
      <c r="L1310" s="161"/>
      <c r="M1310" s="166"/>
      <c r="T1310" s="167"/>
      <c r="AT1310" s="162" t="s">
        <v>141</v>
      </c>
      <c r="AU1310" s="162" t="s">
        <v>85</v>
      </c>
      <c r="AV1310" s="14" t="s">
        <v>131</v>
      </c>
      <c r="AW1310" s="14" t="s">
        <v>32</v>
      </c>
      <c r="AX1310" s="14" t="s">
        <v>83</v>
      </c>
      <c r="AY1310" s="162" t="s">
        <v>132</v>
      </c>
    </row>
    <row r="1311" spans="2:65" s="1" customFormat="1" ht="21.75" customHeight="1">
      <c r="B1311" s="31"/>
      <c r="C1311" s="131" t="s">
        <v>1903</v>
      </c>
      <c r="D1311" s="131" t="s">
        <v>135</v>
      </c>
      <c r="E1311" s="132" t="s">
        <v>1904</v>
      </c>
      <c r="F1311" s="133" t="s">
        <v>1905</v>
      </c>
      <c r="G1311" s="134" t="s">
        <v>191</v>
      </c>
      <c r="H1311" s="135">
        <v>12.33</v>
      </c>
      <c r="I1311" s="136"/>
      <c r="J1311" s="137">
        <f>ROUND(I1311*H1311,2)</f>
        <v>0</v>
      </c>
      <c r="K1311" s="133" t="s">
        <v>151</v>
      </c>
      <c r="L1311" s="31"/>
      <c r="M1311" s="138" t="s">
        <v>1</v>
      </c>
      <c r="N1311" s="139" t="s">
        <v>41</v>
      </c>
      <c r="P1311" s="140">
        <f>O1311*H1311</f>
        <v>0</v>
      </c>
      <c r="Q1311" s="140">
        <v>4.5500000000000002E-3</v>
      </c>
      <c r="R1311" s="140">
        <f>Q1311*H1311</f>
        <v>5.6101500000000006E-2</v>
      </c>
      <c r="S1311" s="140">
        <v>0</v>
      </c>
      <c r="T1311" s="141">
        <f>S1311*H1311</f>
        <v>0</v>
      </c>
      <c r="AR1311" s="142" t="s">
        <v>241</v>
      </c>
      <c r="AT1311" s="142" t="s">
        <v>135</v>
      </c>
      <c r="AU1311" s="142" t="s">
        <v>85</v>
      </c>
      <c r="AY1311" s="16" t="s">
        <v>132</v>
      </c>
      <c r="BE1311" s="143">
        <f>IF(N1311="základní",J1311,0)</f>
        <v>0</v>
      </c>
      <c r="BF1311" s="143">
        <f>IF(N1311="snížená",J1311,0)</f>
        <v>0</v>
      </c>
      <c r="BG1311" s="143">
        <f>IF(N1311="zákl. přenesená",J1311,0)</f>
        <v>0</v>
      </c>
      <c r="BH1311" s="143">
        <f>IF(N1311="sníž. přenesená",J1311,0)</f>
        <v>0</v>
      </c>
      <c r="BI1311" s="143">
        <f>IF(N1311="nulová",J1311,0)</f>
        <v>0</v>
      </c>
      <c r="BJ1311" s="16" t="s">
        <v>83</v>
      </c>
      <c r="BK1311" s="143">
        <f>ROUND(I1311*H1311,2)</f>
        <v>0</v>
      </c>
      <c r="BL1311" s="16" t="s">
        <v>241</v>
      </c>
      <c r="BM1311" s="142" t="s">
        <v>1906</v>
      </c>
    </row>
    <row r="1312" spans="2:65" s="1" customFormat="1" ht="19.2">
      <c r="B1312" s="31"/>
      <c r="D1312" s="144" t="s">
        <v>140</v>
      </c>
      <c r="F1312" s="145" t="s">
        <v>1907</v>
      </c>
      <c r="I1312" s="146"/>
      <c r="L1312" s="31"/>
      <c r="M1312" s="147"/>
      <c r="T1312" s="55"/>
      <c r="AT1312" s="16" t="s">
        <v>140</v>
      </c>
      <c r="AU1312" s="16" t="s">
        <v>85</v>
      </c>
    </row>
    <row r="1313" spans="2:65" s="12" customFormat="1">
      <c r="B1313" s="148"/>
      <c r="D1313" s="144" t="s">
        <v>141</v>
      </c>
      <c r="E1313" s="149" t="s">
        <v>1</v>
      </c>
      <c r="F1313" s="150" t="s">
        <v>1215</v>
      </c>
      <c r="H1313" s="149" t="s">
        <v>1</v>
      </c>
      <c r="I1313" s="151"/>
      <c r="L1313" s="148"/>
      <c r="M1313" s="152"/>
      <c r="T1313" s="153"/>
      <c r="AT1313" s="149" t="s">
        <v>141</v>
      </c>
      <c r="AU1313" s="149" t="s">
        <v>85</v>
      </c>
      <c r="AV1313" s="12" t="s">
        <v>83</v>
      </c>
      <c r="AW1313" s="12" t="s">
        <v>32</v>
      </c>
      <c r="AX1313" s="12" t="s">
        <v>76</v>
      </c>
      <c r="AY1313" s="149" t="s">
        <v>132</v>
      </c>
    </row>
    <row r="1314" spans="2:65" s="13" customFormat="1">
      <c r="B1314" s="154"/>
      <c r="D1314" s="144" t="s">
        <v>141</v>
      </c>
      <c r="E1314" s="155" t="s">
        <v>1</v>
      </c>
      <c r="F1314" s="156" t="s">
        <v>1216</v>
      </c>
      <c r="H1314" s="157">
        <v>12.33</v>
      </c>
      <c r="I1314" s="158"/>
      <c r="L1314" s="154"/>
      <c r="M1314" s="159"/>
      <c r="T1314" s="160"/>
      <c r="AT1314" s="155" t="s">
        <v>141</v>
      </c>
      <c r="AU1314" s="155" t="s">
        <v>85</v>
      </c>
      <c r="AV1314" s="13" t="s">
        <v>85</v>
      </c>
      <c r="AW1314" s="13" t="s">
        <v>32</v>
      </c>
      <c r="AX1314" s="13" t="s">
        <v>76</v>
      </c>
      <c r="AY1314" s="155" t="s">
        <v>132</v>
      </c>
    </row>
    <row r="1315" spans="2:65" s="14" customFormat="1">
      <c r="B1315" s="161"/>
      <c r="D1315" s="144" t="s">
        <v>141</v>
      </c>
      <c r="E1315" s="162" t="s">
        <v>1</v>
      </c>
      <c r="F1315" s="163" t="s">
        <v>144</v>
      </c>
      <c r="H1315" s="164">
        <v>12.33</v>
      </c>
      <c r="I1315" s="165"/>
      <c r="L1315" s="161"/>
      <c r="M1315" s="166"/>
      <c r="T1315" s="167"/>
      <c r="AT1315" s="162" t="s">
        <v>141</v>
      </c>
      <c r="AU1315" s="162" t="s">
        <v>85</v>
      </c>
      <c r="AV1315" s="14" t="s">
        <v>131</v>
      </c>
      <c r="AW1315" s="14" t="s">
        <v>32</v>
      </c>
      <c r="AX1315" s="14" t="s">
        <v>83</v>
      </c>
      <c r="AY1315" s="162" t="s">
        <v>132</v>
      </c>
    </row>
    <row r="1316" spans="2:65" s="1" customFormat="1" ht="24.15" customHeight="1">
      <c r="B1316" s="31"/>
      <c r="C1316" s="131" t="s">
        <v>1908</v>
      </c>
      <c r="D1316" s="131" t="s">
        <v>135</v>
      </c>
      <c r="E1316" s="132" t="s">
        <v>1909</v>
      </c>
      <c r="F1316" s="133" t="s">
        <v>1910</v>
      </c>
      <c r="G1316" s="134" t="s">
        <v>191</v>
      </c>
      <c r="H1316" s="135">
        <v>20</v>
      </c>
      <c r="I1316" s="136"/>
      <c r="J1316" s="137">
        <f>ROUND(I1316*H1316,2)</f>
        <v>0</v>
      </c>
      <c r="K1316" s="133" t="s">
        <v>151</v>
      </c>
      <c r="L1316" s="31"/>
      <c r="M1316" s="138" t="s">
        <v>1</v>
      </c>
      <c r="N1316" s="139" t="s">
        <v>41</v>
      </c>
      <c r="P1316" s="140">
        <f>O1316*H1316</f>
        <v>0</v>
      </c>
      <c r="Q1316" s="140">
        <v>0</v>
      </c>
      <c r="R1316" s="140">
        <f>Q1316*H1316</f>
        <v>0</v>
      </c>
      <c r="S1316" s="140">
        <v>8.3169999999999994E-2</v>
      </c>
      <c r="T1316" s="141">
        <f>S1316*H1316</f>
        <v>1.6633999999999998</v>
      </c>
      <c r="AR1316" s="142" t="s">
        <v>241</v>
      </c>
      <c r="AT1316" s="142" t="s">
        <v>135</v>
      </c>
      <c r="AU1316" s="142" t="s">
        <v>85</v>
      </c>
      <c r="AY1316" s="16" t="s">
        <v>132</v>
      </c>
      <c r="BE1316" s="143">
        <f>IF(N1316="základní",J1316,0)</f>
        <v>0</v>
      </c>
      <c r="BF1316" s="143">
        <f>IF(N1316="snížená",J1316,0)</f>
        <v>0</v>
      </c>
      <c r="BG1316" s="143">
        <f>IF(N1316="zákl. přenesená",J1316,0)</f>
        <v>0</v>
      </c>
      <c r="BH1316" s="143">
        <f>IF(N1316="sníž. přenesená",J1316,0)</f>
        <v>0</v>
      </c>
      <c r="BI1316" s="143">
        <f>IF(N1316="nulová",J1316,0)</f>
        <v>0</v>
      </c>
      <c r="BJ1316" s="16" t="s">
        <v>83</v>
      </c>
      <c r="BK1316" s="143">
        <f>ROUND(I1316*H1316,2)</f>
        <v>0</v>
      </c>
      <c r="BL1316" s="16" t="s">
        <v>241</v>
      </c>
      <c r="BM1316" s="142" t="s">
        <v>1911</v>
      </c>
    </row>
    <row r="1317" spans="2:65" s="1" customFormat="1">
      <c r="B1317" s="31"/>
      <c r="D1317" s="144" t="s">
        <v>140</v>
      </c>
      <c r="F1317" s="145" t="s">
        <v>1910</v>
      </c>
      <c r="I1317" s="146"/>
      <c r="L1317" s="31"/>
      <c r="M1317" s="147"/>
      <c r="T1317" s="55"/>
      <c r="AT1317" s="16" t="s">
        <v>140</v>
      </c>
      <c r="AU1317" s="16" t="s">
        <v>85</v>
      </c>
    </row>
    <row r="1318" spans="2:65" s="12" customFormat="1" ht="20.399999999999999">
      <c r="B1318" s="148"/>
      <c r="D1318" s="144" t="s">
        <v>141</v>
      </c>
      <c r="E1318" s="149" t="s">
        <v>1</v>
      </c>
      <c r="F1318" s="150" t="s">
        <v>1912</v>
      </c>
      <c r="H1318" s="149" t="s">
        <v>1</v>
      </c>
      <c r="I1318" s="151"/>
      <c r="L1318" s="148"/>
      <c r="M1318" s="152"/>
      <c r="T1318" s="153"/>
      <c r="AT1318" s="149" t="s">
        <v>141</v>
      </c>
      <c r="AU1318" s="149" t="s">
        <v>85</v>
      </c>
      <c r="AV1318" s="12" t="s">
        <v>83</v>
      </c>
      <c r="AW1318" s="12" t="s">
        <v>32</v>
      </c>
      <c r="AX1318" s="12" t="s">
        <v>76</v>
      </c>
      <c r="AY1318" s="149" t="s">
        <v>132</v>
      </c>
    </row>
    <row r="1319" spans="2:65" s="13" customFormat="1">
      <c r="B1319" s="154"/>
      <c r="D1319" s="144" t="s">
        <v>141</v>
      </c>
      <c r="E1319" s="155" t="s">
        <v>1</v>
      </c>
      <c r="F1319" s="156" t="s">
        <v>265</v>
      </c>
      <c r="H1319" s="157">
        <v>20</v>
      </c>
      <c r="I1319" s="158"/>
      <c r="L1319" s="154"/>
      <c r="M1319" s="159"/>
      <c r="T1319" s="160"/>
      <c r="AT1319" s="155" t="s">
        <v>141</v>
      </c>
      <c r="AU1319" s="155" t="s">
        <v>85</v>
      </c>
      <c r="AV1319" s="13" t="s">
        <v>85</v>
      </c>
      <c r="AW1319" s="13" t="s">
        <v>32</v>
      </c>
      <c r="AX1319" s="13" t="s">
        <v>76</v>
      </c>
      <c r="AY1319" s="155" t="s">
        <v>132</v>
      </c>
    </row>
    <row r="1320" spans="2:65" s="14" customFormat="1">
      <c r="B1320" s="161"/>
      <c r="D1320" s="144" t="s">
        <v>141</v>
      </c>
      <c r="E1320" s="162" t="s">
        <v>1</v>
      </c>
      <c r="F1320" s="163" t="s">
        <v>144</v>
      </c>
      <c r="H1320" s="164">
        <v>20</v>
      </c>
      <c r="I1320" s="165"/>
      <c r="L1320" s="161"/>
      <c r="M1320" s="166"/>
      <c r="T1320" s="167"/>
      <c r="AT1320" s="162" t="s">
        <v>141</v>
      </c>
      <c r="AU1320" s="162" t="s">
        <v>85</v>
      </c>
      <c r="AV1320" s="14" t="s">
        <v>131</v>
      </c>
      <c r="AW1320" s="14" t="s">
        <v>32</v>
      </c>
      <c r="AX1320" s="14" t="s">
        <v>83</v>
      </c>
      <c r="AY1320" s="162" t="s">
        <v>132</v>
      </c>
    </row>
    <row r="1321" spans="2:65" s="1" customFormat="1" ht="33" customHeight="1">
      <c r="B1321" s="31"/>
      <c r="C1321" s="131" t="s">
        <v>1913</v>
      </c>
      <c r="D1321" s="131" t="s">
        <v>135</v>
      </c>
      <c r="E1321" s="132" t="s">
        <v>1914</v>
      </c>
      <c r="F1321" s="133" t="s">
        <v>1915</v>
      </c>
      <c r="G1321" s="134" t="s">
        <v>191</v>
      </c>
      <c r="H1321" s="135">
        <v>117.95</v>
      </c>
      <c r="I1321" s="136"/>
      <c r="J1321" s="137">
        <f>ROUND(I1321*H1321,2)</f>
        <v>0</v>
      </c>
      <c r="K1321" s="133" t="s">
        <v>151</v>
      </c>
      <c r="L1321" s="31"/>
      <c r="M1321" s="138" t="s">
        <v>1</v>
      </c>
      <c r="N1321" s="139" t="s">
        <v>41</v>
      </c>
      <c r="P1321" s="140">
        <f>O1321*H1321</f>
        <v>0</v>
      </c>
      <c r="Q1321" s="140">
        <v>9.0299999999999998E-3</v>
      </c>
      <c r="R1321" s="140">
        <f>Q1321*H1321</f>
        <v>1.0650885000000001</v>
      </c>
      <c r="S1321" s="140">
        <v>0</v>
      </c>
      <c r="T1321" s="141">
        <f>S1321*H1321</f>
        <v>0</v>
      </c>
      <c r="AR1321" s="142" t="s">
        <v>241</v>
      </c>
      <c r="AT1321" s="142" t="s">
        <v>135</v>
      </c>
      <c r="AU1321" s="142" t="s">
        <v>85</v>
      </c>
      <c r="AY1321" s="16" t="s">
        <v>132</v>
      </c>
      <c r="BE1321" s="143">
        <f>IF(N1321="základní",J1321,0)</f>
        <v>0</v>
      </c>
      <c r="BF1321" s="143">
        <f>IF(N1321="snížená",J1321,0)</f>
        <v>0</v>
      </c>
      <c r="BG1321" s="143">
        <f>IF(N1321="zákl. přenesená",J1321,0)</f>
        <v>0</v>
      </c>
      <c r="BH1321" s="143">
        <f>IF(N1321="sníž. přenesená",J1321,0)</f>
        <v>0</v>
      </c>
      <c r="BI1321" s="143">
        <f>IF(N1321="nulová",J1321,0)</f>
        <v>0</v>
      </c>
      <c r="BJ1321" s="16" t="s">
        <v>83</v>
      </c>
      <c r="BK1321" s="143">
        <f>ROUND(I1321*H1321,2)</f>
        <v>0</v>
      </c>
      <c r="BL1321" s="16" t="s">
        <v>241</v>
      </c>
      <c r="BM1321" s="142" t="s">
        <v>1916</v>
      </c>
    </row>
    <row r="1322" spans="2:65" s="1" customFormat="1" ht="28.8">
      <c r="B1322" s="31"/>
      <c r="D1322" s="144" t="s">
        <v>140</v>
      </c>
      <c r="F1322" s="145" t="s">
        <v>1917</v>
      </c>
      <c r="I1322" s="146"/>
      <c r="L1322" s="31"/>
      <c r="M1322" s="147"/>
      <c r="T1322" s="55"/>
      <c r="AT1322" s="16" t="s">
        <v>140</v>
      </c>
      <c r="AU1322" s="16" t="s">
        <v>85</v>
      </c>
    </row>
    <row r="1323" spans="2:65" s="12" customFormat="1" ht="20.399999999999999">
      <c r="B1323" s="148"/>
      <c r="D1323" s="144" t="s">
        <v>141</v>
      </c>
      <c r="E1323" s="149" t="s">
        <v>1</v>
      </c>
      <c r="F1323" s="150" t="s">
        <v>1918</v>
      </c>
      <c r="H1323" s="149" t="s">
        <v>1</v>
      </c>
      <c r="I1323" s="151"/>
      <c r="L1323" s="148"/>
      <c r="M1323" s="152"/>
      <c r="T1323" s="153"/>
      <c r="AT1323" s="149" t="s">
        <v>141</v>
      </c>
      <c r="AU1323" s="149" t="s">
        <v>85</v>
      </c>
      <c r="AV1323" s="12" t="s">
        <v>83</v>
      </c>
      <c r="AW1323" s="12" t="s">
        <v>32</v>
      </c>
      <c r="AX1323" s="12" t="s">
        <v>76</v>
      </c>
      <c r="AY1323" s="149" t="s">
        <v>132</v>
      </c>
    </row>
    <row r="1324" spans="2:65" s="12" customFormat="1">
      <c r="B1324" s="148"/>
      <c r="D1324" s="144" t="s">
        <v>141</v>
      </c>
      <c r="E1324" s="149" t="s">
        <v>1</v>
      </c>
      <c r="F1324" s="150" t="s">
        <v>1209</v>
      </c>
      <c r="H1324" s="149" t="s">
        <v>1</v>
      </c>
      <c r="I1324" s="151"/>
      <c r="L1324" s="148"/>
      <c r="M1324" s="152"/>
      <c r="T1324" s="153"/>
      <c r="AT1324" s="149" t="s">
        <v>141</v>
      </c>
      <c r="AU1324" s="149" t="s">
        <v>85</v>
      </c>
      <c r="AV1324" s="12" t="s">
        <v>83</v>
      </c>
      <c r="AW1324" s="12" t="s">
        <v>32</v>
      </c>
      <c r="AX1324" s="12" t="s">
        <v>76</v>
      </c>
      <c r="AY1324" s="149" t="s">
        <v>132</v>
      </c>
    </row>
    <row r="1325" spans="2:65" s="13" customFormat="1">
      <c r="B1325" s="154"/>
      <c r="D1325" s="144" t="s">
        <v>141</v>
      </c>
      <c r="E1325" s="155" t="s">
        <v>1</v>
      </c>
      <c r="F1325" s="156" t="s">
        <v>1210</v>
      </c>
      <c r="H1325" s="157">
        <v>97.95</v>
      </c>
      <c r="I1325" s="158"/>
      <c r="L1325" s="154"/>
      <c r="M1325" s="159"/>
      <c r="T1325" s="160"/>
      <c r="AT1325" s="155" t="s">
        <v>141</v>
      </c>
      <c r="AU1325" s="155" t="s">
        <v>85</v>
      </c>
      <c r="AV1325" s="13" t="s">
        <v>85</v>
      </c>
      <c r="AW1325" s="13" t="s">
        <v>32</v>
      </c>
      <c r="AX1325" s="13" t="s">
        <v>76</v>
      </c>
      <c r="AY1325" s="155" t="s">
        <v>132</v>
      </c>
    </row>
    <row r="1326" spans="2:65" s="12" customFormat="1">
      <c r="B1326" s="148"/>
      <c r="D1326" s="144" t="s">
        <v>141</v>
      </c>
      <c r="E1326" s="149" t="s">
        <v>1</v>
      </c>
      <c r="F1326" s="150" t="s">
        <v>1897</v>
      </c>
      <c r="H1326" s="149" t="s">
        <v>1</v>
      </c>
      <c r="I1326" s="151"/>
      <c r="L1326" s="148"/>
      <c r="M1326" s="152"/>
      <c r="T1326" s="153"/>
      <c r="AT1326" s="149" t="s">
        <v>141</v>
      </c>
      <c r="AU1326" s="149" t="s">
        <v>85</v>
      </c>
      <c r="AV1326" s="12" t="s">
        <v>83</v>
      </c>
      <c r="AW1326" s="12" t="s">
        <v>32</v>
      </c>
      <c r="AX1326" s="12" t="s">
        <v>76</v>
      </c>
      <c r="AY1326" s="149" t="s">
        <v>132</v>
      </c>
    </row>
    <row r="1327" spans="2:65" s="13" customFormat="1">
      <c r="B1327" s="154"/>
      <c r="D1327" s="144" t="s">
        <v>141</v>
      </c>
      <c r="E1327" s="155" t="s">
        <v>1</v>
      </c>
      <c r="F1327" s="156" t="s">
        <v>265</v>
      </c>
      <c r="H1327" s="157">
        <v>20</v>
      </c>
      <c r="I1327" s="158"/>
      <c r="L1327" s="154"/>
      <c r="M1327" s="159"/>
      <c r="T1327" s="160"/>
      <c r="AT1327" s="155" t="s">
        <v>141</v>
      </c>
      <c r="AU1327" s="155" t="s">
        <v>85</v>
      </c>
      <c r="AV1327" s="13" t="s">
        <v>85</v>
      </c>
      <c r="AW1327" s="13" t="s">
        <v>32</v>
      </c>
      <c r="AX1327" s="13" t="s">
        <v>76</v>
      </c>
      <c r="AY1327" s="155" t="s">
        <v>132</v>
      </c>
    </row>
    <row r="1328" spans="2:65" s="14" customFormat="1">
      <c r="B1328" s="161"/>
      <c r="D1328" s="144" t="s">
        <v>141</v>
      </c>
      <c r="E1328" s="162" t="s">
        <v>1</v>
      </c>
      <c r="F1328" s="163" t="s">
        <v>144</v>
      </c>
      <c r="H1328" s="164">
        <v>117.95</v>
      </c>
      <c r="I1328" s="165"/>
      <c r="L1328" s="161"/>
      <c r="M1328" s="166"/>
      <c r="T1328" s="167"/>
      <c r="AT1328" s="162" t="s">
        <v>141</v>
      </c>
      <c r="AU1328" s="162" t="s">
        <v>85</v>
      </c>
      <c r="AV1328" s="14" t="s">
        <v>131</v>
      </c>
      <c r="AW1328" s="14" t="s">
        <v>32</v>
      </c>
      <c r="AX1328" s="14" t="s">
        <v>83</v>
      </c>
      <c r="AY1328" s="162" t="s">
        <v>132</v>
      </c>
    </row>
    <row r="1329" spans="2:65" s="1" customFormat="1" ht="33" customHeight="1">
      <c r="B1329" s="31"/>
      <c r="C1329" s="168" t="s">
        <v>1919</v>
      </c>
      <c r="D1329" s="168" t="s">
        <v>236</v>
      </c>
      <c r="E1329" s="169" t="s">
        <v>1920</v>
      </c>
      <c r="F1329" s="170" t="s">
        <v>1921</v>
      </c>
      <c r="G1329" s="171" t="s">
        <v>191</v>
      </c>
      <c r="H1329" s="172">
        <v>135.643</v>
      </c>
      <c r="I1329" s="173"/>
      <c r="J1329" s="174">
        <f>ROUND(I1329*H1329,2)</f>
        <v>0</v>
      </c>
      <c r="K1329" s="170" t="s">
        <v>151</v>
      </c>
      <c r="L1329" s="175"/>
      <c r="M1329" s="176" t="s">
        <v>1</v>
      </c>
      <c r="N1329" s="177" t="s">
        <v>41</v>
      </c>
      <c r="P1329" s="140">
        <f>O1329*H1329</f>
        <v>0</v>
      </c>
      <c r="Q1329" s="140">
        <v>2.1999999999999995E-2</v>
      </c>
      <c r="R1329" s="140">
        <f>Q1329*H1329</f>
        <v>2.9841459999999995</v>
      </c>
      <c r="S1329" s="140">
        <v>0</v>
      </c>
      <c r="T1329" s="141">
        <f>S1329*H1329</f>
        <v>0</v>
      </c>
      <c r="AR1329" s="142" t="s">
        <v>338</v>
      </c>
      <c r="AT1329" s="142" t="s">
        <v>236</v>
      </c>
      <c r="AU1329" s="142" t="s">
        <v>85</v>
      </c>
      <c r="AY1329" s="16" t="s">
        <v>132</v>
      </c>
      <c r="BE1329" s="143">
        <f>IF(N1329="základní",J1329,0)</f>
        <v>0</v>
      </c>
      <c r="BF1329" s="143">
        <f>IF(N1329="snížená",J1329,0)</f>
        <v>0</v>
      </c>
      <c r="BG1329" s="143">
        <f>IF(N1329="zákl. přenesená",J1329,0)</f>
        <v>0</v>
      </c>
      <c r="BH1329" s="143">
        <f>IF(N1329="sníž. přenesená",J1329,0)</f>
        <v>0</v>
      </c>
      <c r="BI1329" s="143">
        <f>IF(N1329="nulová",J1329,0)</f>
        <v>0</v>
      </c>
      <c r="BJ1329" s="16" t="s">
        <v>83</v>
      </c>
      <c r="BK1329" s="143">
        <f>ROUND(I1329*H1329,2)</f>
        <v>0</v>
      </c>
      <c r="BL1329" s="16" t="s">
        <v>241</v>
      </c>
      <c r="BM1329" s="142" t="s">
        <v>1922</v>
      </c>
    </row>
    <row r="1330" spans="2:65" s="1" customFormat="1" ht="19.2">
      <c r="B1330" s="31"/>
      <c r="D1330" s="144" t="s">
        <v>140</v>
      </c>
      <c r="F1330" s="145" t="s">
        <v>1921</v>
      </c>
      <c r="I1330" s="146"/>
      <c r="L1330" s="31"/>
      <c r="M1330" s="147"/>
      <c r="T1330" s="55"/>
      <c r="AT1330" s="16" t="s">
        <v>140</v>
      </c>
      <c r="AU1330" s="16" t="s">
        <v>85</v>
      </c>
    </row>
    <row r="1331" spans="2:65" s="13" customFormat="1">
      <c r="B1331" s="154"/>
      <c r="D1331" s="144" t="s">
        <v>141</v>
      </c>
      <c r="F1331" s="156" t="s">
        <v>1923</v>
      </c>
      <c r="H1331" s="157">
        <v>135.643</v>
      </c>
      <c r="I1331" s="158"/>
      <c r="L1331" s="154"/>
      <c r="M1331" s="159"/>
      <c r="T1331" s="160"/>
      <c r="AT1331" s="155" t="s">
        <v>141</v>
      </c>
      <c r="AU1331" s="155" t="s">
        <v>85</v>
      </c>
      <c r="AV1331" s="13" t="s">
        <v>85</v>
      </c>
      <c r="AW1331" s="13" t="s">
        <v>4</v>
      </c>
      <c r="AX1331" s="13" t="s">
        <v>83</v>
      </c>
      <c r="AY1331" s="155" t="s">
        <v>132</v>
      </c>
    </row>
    <row r="1332" spans="2:65" s="1" customFormat="1" ht="24.15" customHeight="1">
      <c r="B1332" s="31"/>
      <c r="C1332" s="131" t="s">
        <v>1924</v>
      </c>
      <c r="D1332" s="131" t="s">
        <v>135</v>
      </c>
      <c r="E1332" s="132" t="s">
        <v>1925</v>
      </c>
      <c r="F1332" s="133" t="s">
        <v>1926</v>
      </c>
      <c r="G1332" s="134" t="s">
        <v>191</v>
      </c>
      <c r="H1332" s="135">
        <v>117.95</v>
      </c>
      <c r="I1332" s="136"/>
      <c r="J1332" s="137">
        <f>ROUND(I1332*H1332,2)</f>
        <v>0</v>
      </c>
      <c r="K1332" s="133" t="s">
        <v>151</v>
      </c>
      <c r="L1332" s="31"/>
      <c r="M1332" s="138" t="s">
        <v>1</v>
      </c>
      <c r="N1332" s="139" t="s">
        <v>41</v>
      </c>
      <c r="P1332" s="140">
        <f>O1332*H1332</f>
        <v>0</v>
      </c>
      <c r="Q1332" s="140">
        <v>1.5E-3</v>
      </c>
      <c r="R1332" s="140">
        <f>Q1332*H1332</f>
        <v>0.176925</v>
      </c>
      <c r="S1332" s="140">
        <v>0</v>
      </c>
      <c r="T1332" s="141">
        <f>S1332*H1332</f>
        <v>0</v>
      </c>
      <c r="AR1332" s="142" t="s">
        <v>241</v>
      </c>
      <c r="AT1332" s="142" t="s">
        <v>135</v>
      </c>
      <c r="AU1332" s="142" t="s">
        <v>85</v>
      </c>
      <c r="AY1332" s="16" t="s">
        <v>132</v>
      </c>
      <c r="BE1332" s="143">
        <f>IF(N1332="základní",J1332,0)</f>
        <v>0</v>
      </c>
      <c r="BF1332" s="143">
        <f>IF(N1332="snížená",J1332,0)</f>
        <v>0</v>
      </c>
      <c r="BG1332" s="143">
        <f>IF(N1332="zákl. přenesená",J1332,0)</f>
        <v>0</v>
      </c>
      <c r="BH1332" s="143">
        <f>IF(N1332="sníž. přenesená",J1332,0)</f>
        <v>0</v>
      </c>
      <c r="BI1332" s="143">
        <f>IF(N1332="nulová",J1332,0)</f>
        <v>0</v>
      </c>
      <c r="BJ1332" s="16" t="s">
        <v>83</v>
      </c>
      <c r="BK1332" s="143">
        <f>ROUND(I1332*H1332,2)</f>
        <v>0</v>
      </c>
      <c r="BL1332" s="16" t="s">
        <v>241</v>
      </c>
      <c r="BM1332" s="142" t="s">
        <v>1927</v>
      </c>
    </row>
    <row r="1333" spans="2:65" s="1" customFormat="1" ht="19.2">
      <c r="B1333" s="31"/>
      <c r="D1333" s="144" t="s">
        <v>140</v>
      </c>
      <c r="F1333" s="145" t="s">
        <v>1928</v>
      </c>
      <c r="I1333" s="146"/>
      <c r="L1333" s="31"/>
      <c r="M1333" s="147"/>
      <c r="T1333" s="55"/>
      <c r="AT1333" s="16" t="s">
        <v>140</v>
      </c>
      <c r="AU1333" s="16" t="s">
        <v>85</v>
      </c>
    </row>
    <row r="1334" spans="2:65" s="12" customFormat="1">
      <c r="B1334" s="148"/>
      <c r="D1334" s="144" t="s">
        <v>141</v>
      </c>
      <c r="E1334" s="149" t="s">
        <v>1</v>
      </c>
      <c r="F1334" s="150" t="s">
        <v>1209</v>
      </c>
      <c r="H1334" s="149" t="s">
        <v>1</v>
      </c>
      <c r="I1334" s="151"/>
      <c r="L1334" s="148"/>
      <c r="M1334" s="152"/>
      <c r="T1334" s="153"/>
      <c r="AT1334" s="149" t="s">
        <v>141</v>
      </c>
      <c r="AU1334" s="149" t="s">
        <v>85</v>
      </c>
      <c r="AV1334" s="12" t="s">
        <v>83</v>
      </c>
      <c r="AW1334" s="12" t="s">
        <v>32</v>
      </c>
      <c r="AX1334" s="12" t="s">
        <v>76</v>
      </c>
      <c r="AY1334" s="149" t="s">
        <v>132</v>
      </c>
    </row>
    <row r="1335" spans="2:65" s="13" customFormat="1">
      <c r="B1335" s="154"/>
      <c r="D1335" s="144" t="s">
        <v>141</v>
      </c>
      <c r="E1335" s="155" t="s">
        <v>1</v>
      </c>
      <c r="F1335" s="156" t="s">
        <v>1210</v>
      </c>
      <c r="H1335" s="157">
        <v>97.95</v>
      </c>
      <c r="I1335" s="158"/>
      <c r="L1335" s="154"/>
      <c r="M1335" s="159"/>
      <c r="T1335" s="160"/>
      <c r="AT1335" s="155" t="s">
        <v>141</v>
      </c>
      <c r="AU1335" s="155" t="s">
        <v>85</v>
      </c>
      <c r="AV1335" s="13" t="s">
        <v>85</v>
      </c>
      <c r="AW1335" s="13" t="s">
        <v>32</v>
      </c>
      <c r="AX1335" s="13" t="s">
        <v>76</v>
      </c>
      <c r="AY1335" s="155" t="s">
        <v>132</v>
      </c>
    </row>
    <row r="1336" spans="2:65" s="12" customFormat="1">
      <c r="B1336" s="148"/>
      <c r="D1336" s="144" t="s">
        <v>141</v>
      </c>
      <c r="E1336" s="149" t="s">
        <v>1</v>
      </c>
      <c r="F1336" s="150" t="s">
        <v>1897</v>
      </c>
      <c r="H1336" s="149" t="s">
        <v>1</v>
      </c>
      <c r="I1336" s="151"/>
      <c r="L1336" s="148"/>
      <c r="M1336" s="152"/>
      <c r="T1336" s="153"/>
      <c r="AT1336" s="149" t="s">
        <v>141</v>
      </c>
      <c r="AU1336" s="149" t="s">
        <v>85</v>
      </c>
      <c r="AV1336" s="12" t="s">
        <v>83</v>
      </c>
      <c r="AW1336" s="12" t="s">
        <v>32</v>
      </c>
      <c r="AX1336" s="12" t="s">
        <v>76</v>
      </c>
      <c r="AY1336" s="149" t="s">
        <v>132</v>
      </c>
    </row>
    <row r="1337" spans="2:65" s="13" customFormat="1">
      <c r="B1337" s="154"/>
      <c r="D1337" s="144" t="s">
        <v>141</v>
      </c>
      <c r="E1337" s="155" t="s">
        <v>1</v>
      </c>
      <c r="F1337" s="156" t="s">
        <v>265</v>
      </c>
      <c r="H1337" s="157">
        <v>20</v>
      </c>
      <c r="I1337" s="158"/>
      <c r="L1337" s="154"/>
      <c r="M1337" s="159"/>
      <c r="T1337" s="160"/>
      <c r="AT1337" s="155" t="s">
        <v>141</v>
      </c>
      <c r="AU1337" s="155" t="s">
        <v>85</v>
      </c>
      <c r="AV1337" s="13" t="s">
        <v>85</v>
      </c>
      <c r="AW1337" s="13" t="s">
        <v>32</v>
      </c>
      <c r="AX1337" s="13" t="s">
        <v>76</v>
      </c>
      <c r="AY1337" s="155" t="s">
        <v>132</v>
      </c>
    </row>
    <row r="1338" spans="2:65" s="14" customFormat="1">
      <c r="B1338" s="161"/>
      <c r="D1338" s="144" t="s">
        <v>141</v>
      </c>
      <c r="E1338" s="162" t="s">
        <v>1</v>
      </c>
      <c r="F1338" s="163" t="s">
        <v>144</v>
      </c>
      <c r="H1338" s="164">
        <v>117.95</v>
      </c>
      <c r="I1338" s="165"/>
      <c r="L1338" s="161"/>
      <c r="M1338" s="166"/>
      <c r="T1338" s="167"/>
      <c r="AT1338" s="162" t="s">
        <v>141</v>
      </c>
      <c r="AU1338" s="162" t="s">
        <v>85</v>
      </c>
      <c r="AV1338" s="14" t="s">
        <v>131</v>
      </c>
      <c r="AW1338" s="14" t="s">
        <v>32</v>
      </c>
      <c r="AX1338" s="14" t="s">
        <v>83</v>
      </c>
      <c r="AY1338" s="162" t="s">
        <v>132</v>
      </c>
    </row>
    <row r="1339" spans="2:65" s="1" customFormat="1" ht="24.15" customHeight="1">
      <c r="B1339" s="31"/>
      <c r="C1339" s="131" t="s">
        <v>1929</v>
      </c>
      <c r="D1339" s="131" t="s">
        <v>135</v>
      </c>
      <c r="E1339" s="132" t="s">
        <v>1930</v>
      </c>
      <c r="F1339" s="133" t="s">
        <v>1931</v>
      </c>
      <c r="G1339" s="134" t="s">
        <v>462</v>
      </c>
      <c r="H1339" s="178"/>
      <c r="I1339" s="136"/>
      <c r="J1339" s="137">
        <f>ROUND(I1339*H1339,2)</f>
        <v>0</v>
      </c>
      <c r="K1339" s="133" t="s">
        <v>151</v>
      </c>
      <c r="L1339" s="31"/>
      <c r="M1339" s="138" t="s">
        <v>1</v>
      </c>
      <c r="N1339" s="139" t="s">
        <v>41</v>
      </c>
      <c r="P1339" s="140">
        <f>O1339*H1339</f>
        <v>0</v>
      </c>
      <c r="Q1339" s="140">
        <v>0</v>
      </c>
      <c r="R1339" s="140">
        <f>Q1339*H1339</f>
        <v>0</v>
      </c>
      <c r="S1339" s="140">
        <v>0</v>
      </c>
      <c r="T1339" s="141">
        <f>S1339*H1339</f>
        <v>0</v>
      </c>
      <c r="AR1339" s="142" t="s">
        <v>241</v>
      </c>
      <c r="AT1339" s="142" t="s">
        <v>135</v>
      </c>
      <c r="AU1339" s="142" t="s">
        <v>85</v>
      </c>
      <c r="AY1339" s="16" t="s">
        <v>132</v>
      </c>
      <c r="BE1339" s="143">
        <f>IF(N1339="základní",J1339,0)</f>
        <v>0</v>
      </c>
      <c r="BF1339" s="143">
        <f>IF(N1339="snížená",J1339,0)</f>
        <v>0</v>
      </c>
      <c r="BG1339" s="143">
        <f>IF(N1339="zákl. přenesená",J1339,0)</f>
        <v>0</v>
      </c>
      <c r="BH1339" s="143">
        <f>IF(N1339="sníž. přenesená",J1339,0)</f>
        <v>0</v>
      </c>
      <c r="BI1339" s="143">
        <f>IF(N1339="nulová",J1339,0)</f>
        <v>0</v>
      </c>
      <c r="BJ1339" s="16" t="s">
        <v>83</v>
      </c>
      <c r="BK1339" s="143">
        <f>ROUND(I1339*H1339,2)</f>
        <v>0</v>
      </c>
      <c r="BL1339" s="16" t="s">
        <v>241</v>
      </c>
      <c r="BM1339" s="142" t="s">
        <v>1932</v>
      </c>
    </row>
    <row r="1340" spans="2:65" s="1" customFormat="1" ht="28.8">
      <c r="B1340" s="31"/>
      <c r="D1340" s="144" t="s">
        <v>140</v>
      </c>
      <c r="F1340" s="145" t="s">
        <v>1933</v>
      </c>
      <c r="I1340" s="146"/>
      <c r="L1340" s="31"/>
      <c r="M1340" s="147"/>
      <c r="T1340" s="55"/>
      <c r="AT1340" s="16" t="s">
        <v>140</v>
      </c>
      <c r="AU1340" s="16" t="s">
        <v>85</v>
      </c>
    </row>
    <row r="1341" spans="2:65" s="11" customFormat="1" ht="22.95" customHeight="1">
      <c r="B1341" s="119"/>
      <c r="D1341" s="120" t="s">
        <v>75</v>
      </c>
      <c r="E1341" s="129" t="s">
        <v>1934</v>
      </c>
      <c r="F1341" s="129" t="s">
        <v>1935</v>
      </c>
      <c r="I1341" s="122"/>
      <c r="J1341" s="130">
        <f>BK1341</f>
        <v>0</v>
      </c>
      <c r="L1341" s="119"/>
      <c r="M1341" s="124"/>
      <c r="P1341" s="125">
        <f>SUM(P1342:P1368)</f>
        <v>0</v>
      </c>
      <c r="R1341" s="125">
        <f>SUM(R1342:R1368)</f>
        <v>4.1089536000000004</v>
      </c>
      <c r="T1341" s="126">
        <f>SUM(T1342:T1368)</f>
        <v>0</v>
      </c>
      <c r="AR1341" s="120" t="s">
        <v>85</v>
      </c>
      <c r="AT1341" s="127" t="s">
        <v>75</v>
      </c>
      <c r="AU1341" s="127" t="s">
        <v>83</v>
      </c>
      <c r="AY1341" s="120" t="s">
        <v>132</v>
      </c>
      <c r="BK1341" s="128">
        <f>SUM(BK1342:BK1368)</f>
        <v>0</v>
      </c>
    </row>
    <row r="1342" spans="2:65" s="1" customFormat="1" ht="16.5" customHeight="1">
      <c r="B1342" s="31"/>
      <c r="C1342" s="131" t="s">
        <v>1936</v>
      </c>
      <c r="D1342" s="131" t="s">
        <v>135</v>
      </c>
      <c r="E1342" s="132" t="s">
        <v>1937</v>
      </c>
      <c r="F1342" s="133" t="s">
        <v>1938</v>
      </c>
      <c r="G1342" s="134" t="s">
        <v>191</v>
      </c>
      <c r="H1342" s="135">
        <v>568.32000000000005</v>
      </c>
      <c r="I1342" s="136"/>
      <c r="J1342" s="137">
        <f>ROUND(I1342*H1342,2)</f>
        <v>0</v>
      </c>
      <c r="K1342" s="133" t="s">
        <v>151</v>
      </c>
      <c r="L1342" s="31"/>
      <c r="M1342" s="138" t="s">
        <v>1</v>
      </c>
      <c r="N1342" s="139" t="s">
        <v>41</v>
      </c>
      <c r="P1342" s="140">
        <f>O1342*H1342</f>
        <v>0</v>
      </c>
      <c r="Q1342" s="140">
        <v>0</v>
      </c>
      <c r="R1342" s="140">
        <f>Q1342*H1342</f>
        <v>0</v>
      </c>
      <c r="S1342" s="140">
        <v>0</v>
      </c>
      <c r="T1342" s="141">
        <f>S1342*H1342</f>
        <v>0</v>
      </c>
      <c r="AR1342" s="142" t="s">
        <v>241</v>
      </c>
      <c r="AT1342" s="142" t="s">
        <v>135</v>
      </c>
      <c r="AU1342" s="142" t="s">
        <v>85</v>
      </c>
      <c r="AY1342" s="16" t="s">
        <v>132</v>
      </c>
      <c r="BE1342" s="143">
        <f>IF(N1342="základní",J1342,0)</f>
        <v>0</v>
      </c>
      <c r="BF1342" s="143">
        <f>IF(N1342="snížená",J1342,0)</f>
        <v>0</v>
      </c>
      <c r="BG1342" s="143">
        <f>IF(N1342="zákl. přenesená",J1342,0)</f>
        <v>0</v>
      </c>
      <c r="BH1342" s="143">
        <f>IF(N1342="sníž. přenesená",J1342,0)</f>
        <v>0</v>
      </c>
      <c r="BI1342" s="143">
        <f>IF(N1342="nulová",J1342,0)</f>
        <v>0</v>
      </c>
      <c r="BJ1342" s="16" t="s">
        <v>83</v>
      </c>
      <c r="BK1342" s="143">
        <f>ROUND(I1342*H1342,2)</f>
        <v>0</v>
      </c>
      <c r="BL1342" s="16" t="s">
        <v>241</v>
      </c>
      <c r="BM1342" s="142" t="s">
        <v>1939</v>
      </c>
    </row>
    <row r="1343" spans="2:65" s="1" customFormat="1">
      <c r="B1343" s="31"/>
      <c r="D1343" s="144" t="s">
        <v>140</v>
      </c>
      <c r="F1343" s="145" t="s">
        <v>1940</v>
      </c>
      <c r="I1343" s="146"/>
      <c r="L1343" s="31"/>
      <c r="M1343" s="147"/>
      <c r="T1343" s="55"/>
      <c r="AT1343" s="16" t="s">
        <v>140</v>
      </c>
      <c r="AU1343" s="16" t="s">
        <v>85</v>
      </c>
    </row>
    <row r="1344" spans="2:65" s="12" customFormat="1">
      <c r="B1344" s="148"/>
      <c r="D1344" s="144" t="s">
        <v>141</v>
      </c>
      <c r="E1344" s="149" t="s">
        <v>1</v>
      </c>
      <c r="F1344" s="150" t="s">
        <v>1941</v>
      </c>
      <c r="H1344" s="149" t="s">
        <v>1</v>
      </c>
      <c r="I1344" s="151"/>
      <c r="L1344" s="148"/>
      <c r="M1344" s="152"/>
      <c r="T1344" s="153"/>
      <c r="AT1344" s="149" t="s">
        <v>141</v>
      </c>
      <c r="AU1344" s="149" t="s">
        <v>85</v>
      </c>
      <c r="AV1344" s="12" t="s">
        <v>83</v>
      </c>
      <c r="AW1344" s="12" t="s">
        <v>32</v>
      </c>
      <c r="AX1344" s="12" t="s">
        <v>76</v>
      </c>
      <c r="AY1344" s="149" t="s">
        <v>132</v>
      </c>
    </row>
    <row r="1345" spans="2:65" s="13" customFormat="1">
      <c r="B1345" s="154"/>
      <c r="D1345" s="144" t="s">
        <v>141</v>
      </c>
      <c r="E1345" s="155" t="s">
        <v>1</v>
      </c>
      <c r="F1345" s="156" t="s">
        <v>1942</v>
      </c>
      <c r="H1345" s="157">
        <v>250.86</v>
      </c>
      <c r="I1345" s="158"/>
      <c r="L1345" s="154"/>
      <c r="M1345" s="159"/>
      <c r="T1345" s="160"/>
      <c r="AT1345" s="155" t="s">
        <v>141</v>
      </c>
      <c r="AU1345" s="155" t="s">
        <v>85</v>
      </c>
      <c r="AV1345" s="13" t="s">
        <v>85</v>
      </c>
      <c r="AW1345" s="13" t="s">
        <v>32</v>
      </c>
      <c r="AX1345" s="13" t="s">
        <v>76</v>
      </c>
      <c r="AY1345" s="155" t="s">
        <v>132</v>
      </c>
    </row>
    <row r="1346" spans="2:65" s="12" customFormat="1">
      <c r="B1346" s="148"/>
      <c r="D1346" s="144" t="s">
        <v>141</v>
      </c>
      <c r="E1346" s="149" t="s">
        <v>1</v>
      </c>
      <c r="F1346" s="150" t="s">
        <v>1943</v>
      </c>
      <c r="H1346" s="149" t="s">
        <v>1</v>
      </c>
      <c r="I1346" s="151"/>
      <c r="L1346" s="148"/>
      <c r="M1346" s="152"/>
      <c r="T1346" s="153"/>
      <c r="AT1346" s="149" t="s">
        <v>141</v>
      </c>
      <c r="AU1346" s="149" t="s">
        <v>85</v>
      </c>
      <c r="AV1346" s="12" t="s">
        <v>83</v>
      </c>
      <c r="AW1346" s="12" t="s">
        <v>32</v>
      </c>
      <c r="AX1346" s="12" t="s">
        <v>76</v>
      </c>
      <c r="AY1346" s="149" t="s">
        <v>132</v>
      </c>
    </row>
    <row r="1347" spans="2:65" s="13" customFormat="1">
      <c r="B1347" s="154"/>
      <c r="D1347" s="144" t="s">
        <v>141</v>
      </c>
      <c r="E1347" s="155" t="s">
        <v>1</v>
      </c>
      <c r="F1347" s="156" t="s">
        <v>1212</v>
      </c>
      <c r="H1347" s="157">
        <v>317.45999999999998</v>
      </c>
      <c r="I1347" s="158"/>
      <c r="L1347" s="154"/>
      <c r="M1347" s="159"/>
      <c r="T1347" s="160"/>
      <c r="AT1347" s="155" t="s">
        <v>141</v>
      </c>
      <c r="AU1347" s="155" t="s">
        <v>85</v>
      </c>
      <c r="AV1347" s="13" t="s">
        <v>85</v>
      </c>
      <c r="AW1347" s="13" t="s">
        <v>32</v>
      </c>
      <c r="AX1347" s="13" t="s">
        <v>76</v>
      </c>
      <c r="AY1347" s="155" t="s">
        <v>132</v>
      </c>
    </row>
    <row r="1348" spans="2:65" s="14" customFormat="1">
      <c r="B1348" s="161"/>
      <c r="D1348" s="144" t="s">
        <v>141</v>
      </c>
      <c r="E1348" s="162" t="s">
        <v>1</v>
      </c>
      <c r="F1348" s="163" t="s">
        <v>144</v>
      </c>
      <c r="H1348" s="164">
        <v>568.31999999999994</v>
      </c>
      <c r="I1348" s="165"/>
      <c r="L1348" s="161"/>
      <c r="M1348" s="166"/>
      <c r="T1348" s="167"/>
      <c r="AT1348" s="162" t="s">
        <v>141</v>
      </c>
      <c r="AU1348" s="162" t="s">
        <v>85</v>
      </c>
      <c r="AV1348" s="14" t="s">
        <v>131</v>
      </c>
      <c r="AW1348" s="14" t="s">
        <v>32</v>
      </c>
      <c r="AX1348" s="14" t="s">
        <v>83</v>
      </c>
      <c r="AY1348" s="162" t="s">
        <v>132</v>
      </c>
    </row>
    <row r="1349" spans="2:65" s="1" customFormat="1" ht="37.950000000000003" customHeight="1">
      <c r="B1349" s="31"/>
      <c r="C1349" s="131" t="s">
        <v>1944</v>
      </c>
      <c r="D1349" s="131" t="s">
        <v>135</v>
      </c>
      <c r="E1349" s="132" t="s">
        <v>1945</v>
      </c>
      <c r="F1349" s="133" t="s">
        <v>1946</v>
      </c>
      <c r="G1349" s="134" t="s">
        <v>191</v>
      </c>
      <c r="H1349" s="135">
        <v>568.32000000000005</v>
      </c>
      <c r="I1349" s="136"/>
      <c r="J1349" s="137">
        <f>ROUND(I1349*H1349,2)</f>
        <v>0</v>
      </c>
      <c r="K1349" s="133" t="s">
        <v>151</v>
      </c>
      <c r="L1349" s="31"/>
      <c r="M1349" s="138" t="s">
        <v>1</v>
      </c>
      <c r="N1349" s="139" t="s">
        <v>41</v>
      </c>
      <c r="P1349" s="140">
        <f>O1349*H1349</f>
        <v>0</v>
      </c>
      <c r="Q1349" s="140">
        <v>4.9500000000000004E-3</v>
      </c>
      <c r="R1349" s="140">
        <f>Q1349*H1349</f>
        <v>2.8131840000000006</v>
      </c>
      <c r="S1349" s="140">
        <v>0</v>
      </c>
      <c r="T1349" s="141">
        <f>S1349*H1349</f>
        <v>0</v>
      </c>
      <c r="AR1349" s="142" t="s">
        <v>241</v>
      </c>
      <c r="AT1349" s="142" t="s">
        <v>135</v>
      </c>
      <c r="AU1349" s="142" t="s">
        <v>85</v>
      </c>
      <c r="AY1349" s="16" t="s">
        <v>132</v>
      </c>
      <c r="BE1349" s="143">
        <f>IF(N1349="základní",J1349,0)</f>
        <v>0</v>
      </c>
      <c r="BF1349" s="143">
        <f>IF(N1349="snížená",J1349,0)</f>
        <v>0</v>
      </c>
      <c r="BG1349" s="143">
        <f>IF(N1349="zákl. přenesená",J1349,0)</f>
        <v>0</v>
      </c>
      <c r="BH1349" s="143">
        <f>IF(N1349="sníž. přenesená",J1349,0)</f>
        <v>0</v>
      </c>
      <c r="BI1349" s="143">
        <f>IF(N1349="nulová",J1349,0)</f>
        <v>0</v>
      </c>
      <c r="BJ1349" s="16" t="s">
        <v>83</v>
      </c>
      <c r="BK1349" s="143">
        <f>ROUND(I1349*H1349,2)</f>
        <v>0</v>
      </c>
      <c r="BL1349" s="16" t="s">
        <v>241</v>
      </c>
      <c r="BM1349" s="142" t="s">
        <v>1947</v>
      </c>
    </row>
    <row r="1350" spans="2:65" s="1" customFormat="1" ht="28.8">
      <c r="B1350" s="31"/>
      <c r="D1350" s="144" t="s">
        <v>140</v>
      </c>
      <c r="F1350" s="145" t="s">
        <v>1948</v>
      </c>
      <c r="I1350" s="146"/>
      <c r="L1350" s="31"/>
      <c r="M1350" s="147"/>
      <c r="T1350" s="55"/>
      <c r="AT1350" s="16" t="s">
        <v>140</v>
      </c>
      <c r="AU1350" s="16" t="s">
        <v>85</v>
      </c>
    </row>
    <row r="1351" spans="2:65" s="12" customFormat="1">
      <c r="B1351" s="148"/>
      <c r="D1351" s="144" t="s">
        <v>141</v>
      </c>
      <c r="E1351" s="149" t="s">
        <v>1</v>
      </c>
      <c r="F1351" s="150" t="s">
        <v>1941</v>
      </c>
      <c r="H1351" s="149" t="s">
        <v>1</v>
      </c>
      <c r="I1351" s="151"/>
      <c r="L1351" s="148"/>
      <c r="M1351" s="152"/>
      <c r="T1351" s="153"/>
      <c r="AT1351" s="149" t="s">
        <v>141</v>
      </c>
      <c r="AU1351" s="149" t="s">
        <v>85</v>
      </c>
      <c r="AV1351" s="12" t="s">
        <v>83</v>
      </c>
      <c r="AW1351" s="12" t="s">
        <v>32</v>
      </c>
      <c r="AX1351" s="12" t="s">
        <v>76</v>
      </c>
      <c r="AY1351" s="149" t="s">
        <v>132</v>
      </c>
    </row>
    <row r="1352" spans="2:65" s="13" customFormat="1">
      <c r="B1352" s="154"/>
      <c r="D1352" s="144" t="s">
        <v>141</v>
      </c>
      <c r="E1352" s="155" t="s">
        <v>1</v>
      </c>
      <c r="F1352" s="156" t="s">
        <v>1942</v>
      </c>
      <c r="H1352" s="157">
        <v>250.86</v>
      </c>
      <c r="I1352" s="158"/>
      <c r="L1352" s="154"/>
      <c r="M1352" s="159"/>
      <c r="T1352" s="160"/>
      <c r="AT1352" s="155" t="s">
        <v>141</v>
      </c>
      <c r="AU1352" s="155" t="s">
        <v>85</v>
      </c>
      <c r="AV1352" s="13" t="s">
        <v>85</v>
      </c>
      <c r="AW1352" s="13" t="s">
        <v>32</v>
      </c>
      <c r="AX1352" s="13" t="s">
        <v>76</v>
      </c>
      <c r="AY1352" s="155" t="s">
        <v>132</v>
      </c>
    </row>
    <row r="1353" spans="2:65" s="12" customFormat="1">
      <c r="B1353" s="148"/>
      <c r="D1353" s="144" t="s">
        <v>141</v>
      </c>
      <c r="E1353" s="149" t="s">
        <v>1</v>
      </c>
      <c r="F1353" s="150" t="s">
        <v>1943</v>
      </c>
      <c r="H1353" s="149" t="s">
        <v>1</v>
      </c>
      <c r="I1353" s="151"/>
      <c r="L1353" s="148"/>
      <c r="M1353" s="152"/>
      <c r="T1353" s="153"/>
      <c r="AT1353" s="149" t="s">
        <v>141</v>
      </c>
      <c r="AU1353" s="149" t="s">
        <v>85</v>
      </c>
      <c r="AV1353" s="12" t="s">
        <v>83</v>
      </c>
      <c r="AW1353" s="12" t="s">
        <v>32</v>
      </c>
      <c r="AX1353" s="12" t="s">
        <v>76</v>
      </c>
      <c r="AY1353" s="149" t="s">
        <v>132</v>
      </c>
    </row>
    <row r="1354" spans="2:65" s="13" customFormat="1">
      <c r="B1354" s="154"/>
      <c r="D1354" s="144" t="s">
        <v>141</v>
      </c>
      <c r="E1354" s="155" t="s">
        <v>1</v>
      </c>
      <c r="F1354" s="156" t="s">
        <v>1212</v>
      </c>
      <c r="H1354" s="157">
        <v>317.45999999999998</v>
      </c>
      <c r="I1354" s="158"/>
      <c r="L1354" s="154"/>
      <c r="M1354" s="159"/>
      <c r="T1354" s="160"/>
      <c r="AT1354" s="155" t="s">
        <v>141</v>
      </c>
      <c r="AU1354" s="155" t="s">
        <v>85</v>
      </c>
      <c r="AV1354" s="13" t="s">
        <v>85</v>
      </c>
      <c r="AW1354" s="13" t="s">
        <v>32</v>
      </c>
      <c r="AX1354" s="13" t="s">
        <v>76</v>
      </c>
      <c r="AY1354" s="155" t="s">
        <v>132</v>
      </c>
    </row>
    <row r="1355" spans="2:65" s="14" customFormat="1">
      <c r="B1355" s="161"/>
      <c r="D1355" s="144" t="s">
        <v>141</v>
      </c>
      <c r="E1355" s="162" t="s">
        <v>1</v>
      </c>
      <c r="F1355" s="163" t="s">
        <v>144</v>
      </c>
      <c r="H1355" s="164">
        <v>568.31999999999994</v>
      </c>
      <c r="I1355" s="165"/>
      <c r="L1355" s="161"/>
      <c r="M1355" s="166"/>
      <c r="T1355" s="167"/>
      <c r="AT1355" s="162" t="s">
        <v>141</v>
      </c>
      <c r="AU1355" s="162" t="s">
        <v>85</v>
      </c>
      <c r="AV1355" s="14" t="s">
        <v>131</v>
      </c>
      <c r="AW1355" s="14" t="s">
        <v>32</v>
      </c>
      <c r="AX1355" s="14" t="s">
        <v>83</v>
      </c>
      <c r="AY1355" s="162" t="s">
        <v>132</v>
      </c>
    </row>
    <row r="1356" spans="2:65" s="1" customFormat="1" ht="21.75" customHeight="1">
      <c r="B1356" s="31"/>
      <c r="C1356" s="131" t="s">
        <v>1949</v>
      </c>
      <c r="D1356" s="131" t="s">
        <v>135</v>
      </c>
      <c r="E1356" s="132" t="s">
        <v>1950</v>
      </c>
      <c r="F1356" s="133" t="s">
        <v>1951</v>
      </c>
      <c r="G1356" s="134" t="s">
        <v>191</v>
      </c>
      <c r="H1356" s="135">
        <v>568.32000000000005</v>
      </c>
      <c r="I1356" s="136"/>
      <c r="J1356" s="137">
        <f>ROUND(I1356*H1356,2)</f>
        <v>0</v>
      </c>
      <c r="K1356" s="133" t="s">
        <v>151</v>
      </c>
      <c r="L1356" s="31"/>
      <c r="M1356" s="138" t="s">
        <v>1</v>
      </c>
      <c r="N1356" s="139" t="s">
        <v>41</v>
      </c>
      <c r="P1356" s="140">
        <f>O1356*H1356</f>
        <v>0</v>
      </c>
      <c r="Q1356" s="140">
        <v>2.9999999999999997E-4</v>
      </c>
      <c r="R1356" s="140">
        <f>Q1356*H1356</f>
        <v>0.17049600000000001</v>
      </c>
      <c r="S1356" s="140">
        <v>0</v>
      </c>
      <c r="T1356" s="141">
        <f>S1356*H1356</f>
        <v>0</v>
      </c>
      <c r="AR1356" s="142" t="s">
        <v>241</v>
      </c>
      <c r="AT1356" s="142" t="s">
        <v>135</v>
      </c>
      <c r="AU1356" s="142" t="s">
        <v>85</v>
      </c>
      <c r="AY1356" s="16" t="s">
        <v>132</v>
      </c>
      <c r="BE1356" s="143">
        <f>IF(N1356="základní",J1356,0)</f>
        <v>0</v>
      </c>
      <c r="BF1356" s="143">
        <f>IF(N1356="snížená",J1356,0)</f>
        <v>0</v>
      </c>
      <c r="BG1356" s="143">
        <f>IF(N1356="zákl. přenesená",J1356,0)</f>
        <v>0</v>
      </c>
      <c r="BH1356" s="143">
        <f>IF(N1356="sníž. přenesená",J1356,0)</f>
        <v>0</v>
      </c>
      <c r="BI1356" s="143">
        <f>IF(N1356="nulová",J1356,0)</f>
        <v>0</v>
      </c>
      <c r="BJ1356" s="16" t="s">
        <v>83</v>
      </c>
      <c r="BK1356" s="143">
        <f>ROUND(I1356*H1356,2)</f>
        <v>0</v>
      </c>
      <c r="BL1356" s="16" t="s">
        <v>241</v>
      </c>
      <c r="BM1356" s="142" t="s">
        <v>1952</v>
      </c>
    </row>
    <row r="1357" spans="2:65" s="1" customFormat="1" ht="19.2">
      <c r="B1357" s="31"/>
      <c r="D1357" s="144" t="s">
        <v>140</v>
      </c>
      <c r="F1357" s="145" t="s">
        <v>1953</v>
      </c>
      <c r="I1357" s="146"/>
      <c r="L1357" s="31"/>
      <c r="M1357" s="147"/>
      <c r="T1357" s="55"/>
      <c r="AT1357" s="16" t="s">
        <v>140</v>
      </c>
      <c r="AU1357" s="16" t="s">
        <v>85</v>
      </c>
    </row>
    <row r="1358" spans="2:65" s="12" customFormat="1" ht="20.399999999999999">
      <c r="B1358" s="148"/>
      <c r="D1358" s="144" t="s">
        <v>141</v>
      </c>
      <c r="E1358" s="149" t="s">
        <v>1</v>
      </c>
      <c r="F1358" s="150" t="s">
        <v>1918</v>
      </c>
      <c r="H1358" s="149" t="s">
        <v>1</v>
      </c>
      <c r="I1358" s="151"/>
      <c r="L1358" s="148"/>
      <c r="M1358" s="152"/>
      <c r="T1358" s="153"/>
      <c r="AT1358" s="149" t="s">
        <v>141</v>
      </c>
      <c r="AU1358" s="149" t="s">
        <v>85</v>
      </c>
      <c r="AV1358" s="12" t="s">
        <v>83</v>
      </c>
      <c r="AW1358" s="12" t="s">
        <v>32</v>
      </c>
      <c r="AX1358" s="12" t="s">
        <v>76</v>
      </c>
      <c r="AY1358" s="149" t="s">
        <v>132</v>
      </c>
    </row>
    <row r="1359" spans="2:65" s="12" customFormat="1">
      <c r="B1359" s="148"/>
      <c r="D1359" s="144" t="s">
        <v>141</v>
      </c>
      <c r="E1359" s="149" t="s">
        <v>1</v>
      </c>
      <c r="F1359" s="150" t="s">
        <v>1941</v>
      </c>
      <c r="H1359" s="149" t="s">
        <v>1</v>
      </c>
      <c r="I1359" s="151"/>
      <c r="L1359" s="148"/>
      <c r="M1359" s="152"/>
      <c r="T1359" s="153"/>
      <c r="AT1359" s="149" t="s">
        <v>141</v>
      </c>
      <c r="AU1359" s="149" t="s">
        <v>85</v>
      </c>
      <c r="AV1359" s="12" t="s">
        <v>83</v>
      </c>
      <c r="AW1359" s="12" t="s">
        <v>32</v>
      </c>
      <c r="AX1359" s="12" t="s">
        <v>76</v>
      </c>
      <c r="AY1359" s="149" t="s">
        <v>132</v>
      </c>
    </row>
    <row r="1360" spans="2:65" s="13" customFormat="1">
      <c r="B1360" s="154"/>
      <c r="D1360" s="144" t="s">
        <v>141</v>
      </c>
      <c r="E1360" s="155" t="s">
        <v>1</v>
      </c>
      <c r="F1360" s="156" t="s">
        <v>1942</v>
      </c>
      <c r="H1360" s="157">
        <v>250.86</v>
      </c>
      <c r="I1360" s="158"/>
      <c r="L1360" s="154"/>
      <c r="M1360" s="159"/>
      <c r="T1360" s="160"/>
      <c r="AT1360" s="155" t="s">
        <v>141</v>
      </c>
      <c r="AU1360" s="155" t="s">
        <v>85</v>
      </c>
      <c r="AV1360" s="13" t="s">
        <v>85</v>
      </c>
      <c r="AW1360" s="13" t="s">
        <v>32</v>
      </c>
      <c r="AX1360" s="13" t="s">
        <v>76</v>
      </c>
      <c r="AY1360" s="155" t="s">
        <v>132</v>
      </c>
    </row>
    <row r="1361" spans="2:65" s="12" customFormat="1">
      <c r="B1361" s="148"/>
      <c r="D1361" s="144" t="s">
        <v>141</v>
      </c>
      <c r="E1361" s="149" t="s">
        <v>1</v>
      </c>
      <c r="F1361" s="150" t="s">
        <v>1943</v>
      </c>
      <c r="H1361" s="149" t="s">
        <v>1</v>
      </c>
      <c r="I1361" s="151"/>
      <c r="L1361" s="148"/>
      <c r="M1361" s="152"/>
      <c r="T1361" s="153"/>
      <c r="AT1361" s="149" t="s">
        <v>141</v>
      </c>
      <c r="AU1361" s="149" t="s">
        <v>85</v>
      </c>
      <c r="AV1361" s="12" t="s">
        <v>83</v>
      </c>
      <c r="AW1361" s="12" t="s">
        <v>32</v>
      </c>
      <c r="AX1361" s="12" t="s">
        <v>76</v>
      </c>
      <c r="AY1361" s="149" t="s">
        <v>132</v>
      </c>
    </row>
    <row r="1362" spans="2:65" s="13" customFormat="1">
      <c r="B1362" s="154"/>
      <c r="D1362" s="144" t="s">
        <v>141</v>
      </c>
      <c r="E1362" s="155" t="s">
        <v>1</v>
      </c>
      <c r="F1362" s="156" t="s">
        <v>1212</v>
      </c>
      <c r="H1362" s="157">
        <v>317.45999999999998</v>
      </c>
      <c r="I1362" s="158"/>
      <c r="L1362" s="154"/>
      <c r="M1362" s="159"/>
      <c r="T1362" s="160"/>
      <c r="AT1362" s="155" t="s">
        <v>141</v>
      </c>
      <c r="AU1362" s="155" t="s">
        <v>85</v>
      </c>
      <c r="AV1362" s="13" t="s">
        <v>85</v>
      </c>
      <c r="AW1362" s="13" t="s">
        <v>32</v>
      </c>
      <c r="AX1362" s="13" t="s">
        <v>76</v>
      </c>
      <c r="AY1362" s="155" t="s">
        <v>132</v>
      </c>
    </row>
    <row r="1363" spans="2:65" s="14" customFormat="1">
      <c r="B1363" s="161"/>
      <c r="D1363" s="144" t="s">
        <v>141</v>
      </c>
      <c r="E1363" s="162" t="s">
        <v>1</v>
      </c>
      <c r="F1363" s="163" t="s">
        <v>144</v>
      </c>
      <c r="H1363" s="164">
        <v>568.31999999999994</v>
      </c>
      <c r="I1363" s="165"/>
      <c r="L1363" s="161"/>
      <c r="M1363" s="166"/>
      <c r="T1363" s="167"/>
      <c r="AT1363" s="162" t="s">
        <v>141</v>
      </c>
      <c r="AU1363" s="162" t="s">
        <v>85</v>
      </c>
      <c r="AV1363" s="14" t="s">
        <v>131</v>
      </c>
      <c r="AW1363" s="14" t="s">
        <v>32</v>
      </c>
      <c r="AX1363" s="14" t="s">
        <v>83</v>
      </c>
      <c r="AY1363" s="162" t="s">
        <v>132</v>
      </c>
    </row>
    <row r="1364" spans="2:65" s="1" customFormat="1" ht="21.75" customHeight="1">
      <c r="B1364" s="31"/>
      <c r="C1364" s="168" t="s">
        <v>1129</v>
      </c>
      <c r="D1364" s="168" t="s">
        <v>236</v>
      </c>
      <c r="E1364" s="169" t="s">
        <v>1954</v>
      </c>
      <c r="F1364" s="170" t="s">
        <v>1955</v>
      </c>
      <c r="G1364" s="171" t="s">
        <v>191</v>
      </c>
      <c r="H1364" s="172">
        <v>625.15200000000004</v>
      </c>
      <c r="I1364" s="173"/>
      <c r="J1364" s="174">
        <f>ROUND(I1364*H1364,2)</f>
        <v>0</v>
      </c>
      <c r="K1364" s="170" t="s">
        <v>1</v>
      </c>
      <c r="L1364" s="175"/>
      <c r="M1364" s="176" t="s">
        <v>1</v>
      </c>
      <c r="N1364" s="177" t="s">
        <v>41</v>
      </c>
      <c r="P1364" s="140">
        <f>O1364*H1364</f>
        <v>0</v>
      </c>
      <c r="Q1364" s="140">
        <v>1.8E-3</v>
      </c>
      <c r="R1364" s="140">
        <f>Q1364*H1364</f>
        <v>1.1252736000000001</v>
      </c>
      <c r="S1364" s="140">
        <v>0</v>
      </c>
      <c r="T1364" s="141">
        <f>S1364*H1364</f>
        <v>0</v>
      </c>
      <c r="AR1364" s="142" t="s">
        <v>338</v>
      </c>
      <c r="AT1364" s="142" t="s">
        <v>236</v>
      </c>
      <c r="AU1364" s="142" t="s">
        <v>85</v>
      </c>
      <c r="AY1364" s="16" t="s">
        <v>132</v>
      </c>
      <c r="BE1364" s="143">
        <f>IF(N1364="základní",J1364,0)</f>
        <v>0</v>
      </c>
      <c r="BF1364" s="143">
        <f>IF(N1364="snížená",J1364,0)</f>
        <v>0</v>
      </c>
      <c r="BG1364" s="143">
        <f>IF(N1364="zákl. přenesená",J1364,0)</f>
        <v>0</v>
      </c>
      <c r="BH1364" s="143">
        <f>IF(N1364="sníž. přenesená",J1364,0)</f>
        <v>0</v>
      </c>
      <c r="BI1364" s="143">
        <f>IF(N1364="nulová",J1364,0)</f>
        <v>0</v>
      </c>
      <c r="BJ1364" s="16" t="s">
        <v>83</v>
      </c>
      <c r="BK1364" s="143">
        <f>ROUND(I1364*H1364,2)</f>
        <v>0</v>
      </c>
      <c r="BL1364" s="16" t="s">
        <v>241</v>
      </c>
      <c r="BM1364" s="142" t="s">
        <v>1956</v>
      </c>
    </row>
    <row r="1365" spans="2:65" s="1" customFormat="1">
      <c r="B1365" s="31"/>
      <c r="D1365" s="144" t="s">
        <v>140</v>
      </c>
      <c r="F1365" s="145" t="s">
        <v>1955</v>
      </c>
      <c r="I1365" s="146"/>
      <c r="L1365" s="31"/>
      <c r="M1365" s="147"/>
      <c r="T1365" s="55"/>
      <c r="AT1365" s="16" t="s">
        <v>140</v>
      </c>
      <c r="AU1365" s="16" t="s">
        <v>85</v>
      </c>
    </row>
    <row r="1366" spans="2:65" s="13" customFormat="1">
      <c r="B1366" s="154"/>
      <c r="D1366" s="144" t="s">
        <v>141</v>
      </c>
      <c r="F1366" s="156" t="s">
        <v>1957</v>
      </c>
      <c r="H1366" s="157">
        <v>625.15200000000004</v>
      </c>
      <c r="I1366" s="158"/>
      <c r="L1366" s="154"/>
      <c r="M1366" s="159"/>
      <c r="T1366" s="160"/>
      <c r="AT1366" s="155" t="s">
        <v>141</v>
      </c>
      <c r="AU1366" s="155" t="s">
        <v>85</v>
      </c>
      <c r="AV1366" s="13" t="s">
        <v>85</v>
      </c>
      <c r="AW1366" s="13" t="s">
        <v>4</v>
      </c>
      <c r="AX1366" s="13" t="s">
        <v>83</v>
      </c>
      <c r="AY1366" s="155" t="s">
        <v>132</v>
      </c>
    </row>
    <row r="1367" spans="2:65" s="1" customFormat="1" ht="24.15" customHeight="1">
      <c r="B1367" s="31"/>
      <c r="C1367" s="131" t="s">
        <v>1958</v>
      </c>
      <c r="D1367" s="131" t="s">
        <v>135</v>
      </c>
      <c r="E1367" s="132" t="s">
        <v>1959</v>
      </c>
      <c r="F1367" s="133" t="s">
        <v>1960</v>
      </c>
      <c r="G1367" s="134" t="s">
        <v>462</v>
      </c>
      <c r="H1367" s="178"/>
      <c r="I1367" s="136"/>
      <c r="J1367" s="137">
        <f>ROUND(I1367*H1367,2)</f>
        <v>0</v>
      </c>
      <c r="K1367" s="133" t="s">
        <v>151</v>
      </c>
      <c r="L1367" s="31"/>
      <c r="M1367" s="138" t="s">
        <v>1</v>
      </c>
      <c r="N1367" s="139" t="s">
        <v>41</v>
      </c>
      <c r="P1367" s="140">
        <f>O1367*H1367</f>
        <v>0</v>
      </c>
      <c r="Q1367" s="140">
        <v>0</v>
      </c>
      <c r="R1367" s="140">
        <f>Q1367*H1367</f>
        <v>0</v>
      </c>
      <c r="S1367" s="140">
        <v>0</v>
      </c>
      <c r="T1367" s="141">
        <f>S1367*H1367</f>
        <v>0</v>
      </c>
      <c r="AR1367" s="142" t="s">
        <v>241</v>
      </c>
      <c r="AT1367" s="142" t="s">
        <v>135</v>
      </c>
      <c r="AU1367" s="142" t="s">
        <v>85</v>
      </c>
      <c r="AY1367" s="16" t="s">
        <v>132</v>
      </c>
      <c r="BE1367" s="143">
        <f>IF(N1367="základní",J1367,0)</f>
        <v>0</v>
      </c>
      <c r="BF1367" s="143">
        <f>IF(N1367="snížená",J1367,0)</f>
        <v>0</v>
      </c>
      <c r="BG1367" s="143">
        <f>IF(N1367="zákl. přenesená",J1367,0)</f>
        <v>0</v>
      </c>
      <c r="BH1367" s="143">
        <f>IF(N1367="sníž. přenesená",J1367,0)</f>
        <v>0</v>
      </c>
      <c r="BI1367" s="143">
        <f>IF(N1367="nulová",J1367,0)</f>
        <v>0</v>
      </c>
      <c r="BJ1367" s="16" t="s">
        <v>83</v>
      </c>
      <c r="BK1367" s="143">
        <f>ROUND(I1367*H1367,2)</f>
        <v>0</v>
      </c>
      <c r="BL1367" s="16" t="s">
        <v>241</v>
      </c>
      <c r="BM1367" s="142" t="s">
        <v>1961</v>
      </c>
    </row>
    <row r="1368" spans="2:65" s="1" customFormat="1" ht="28.8">
      <c r="B1368" s="31"/>
      <c r="D1368" s="144" t="s">
        <v>140</v>
      </c>
      <c r="F1368" s="145" t="s">
        <v>1962</v>
      </c>
      <c r="I1368" s="146"/>
      <c r="L1368" s="31"/>
      <c r="M1368" s="147"/>
      <c r="T1368" s="55"/>
      <c r="AT1368" s="16" t="s">
        <v>140</v>
      </c>
      <c r="AU1368" s="16" t="s">
        <v>85</v>
      </c>
    </row>
    <row r="1369" spans="2:65" s="11" customFormat="1" ht="22.95" customHeight="1">
      <c r="B1369" s="119"/>
      <c r="D1369" s="120" t="s">
        <v>75</v>
      </c>
      <c r="E1369" s="129" t="s">
        <v>1963</v>
      </c>
      <c r="F1369" s="129" t="s">
        <v>1964</v>
      </c>
      <c r="I1369" s="122"/>
      <c r="J1369" s="130">
        <f>BK1369</f>
        <v>0</v>
      </c>
      <c r="L1369" s="119"/>
      <c r="M1369" s="124"/>
      <c r="P1369" s="125">
        <f>SUM(P1370:P1374)</f>
        <v>0</v>
      </c>
      <c r="R1369" s="125">
        <f>SUM(R1370:R1374)</f>
        <v>4.1922000000000001E-2</v>
      </c>
      <c r="T1369" s="126">
        <f>SUM(T1370:T1374)</f>
        <v>0</v>
      </c>
      <c r="AR1369" s="120" t="s">
        <v>85</v>
      </c>
      <c r="AT1369" s="127" t="s">
        <v>75</v>
      </c>
      <c r="AU1369" s="127" t="s">
        <v>83</v>
      </c>
      <c r="AY1369" s="120" t="s">
        <v>132</v>
      </c>
      <c r="BK1369" s="128">
        <f>SUM(BK1370:BK1374)</f>
        <v>0</v>
      </c>
    </row>
    <row r="1370" spans="2:65" s="1" customFormat="1" ht="24.15" customHeight="1">
      <c r="B1370" s="31"/>
      <c r="C1370" s="131" t="s">
        <v>1965</v>
      </c>
      <c r="D1370" s="131" t="s">
        <v>135</v>
      </c>
      <c r="E1370" s="132" t="s">
        <v>1966</v>
      </c>
      <c r="F1370" s="133" t="s">
        <v>1967</v>
      </c>
      <c r="G1370" s="134" t="s">
        <v>191</v>
      </c>
      <c r="H1370" s="135">
        <v>12.33</v>
      </c>
      <c r="I1370" s="136"/>
      <c r="J1370" s="137">
        <f>ROUND(I1370*H1370,2)</f>
        <v>0</v>
      </c>
      <c r="K1370" s="133" t="s">
        <v>151</v>
      </c>
      <c r="L1370" s="31"/>
      <c r="M1370" s="138" t="s">
        <v>1</v>
      </c>
      <c r="N1370" s="139" t="s">
        <v>41</v>
      </c>
      <c r="P1370" s="140">
        <f>O1370*H1370</f>
        <v>0</v>
      </c>
      <c r="Q1370" s="140">
        <v>3.3999999999999998E-3</v>
      </c>
      <c r="R1370" s="140">
        <f>Q1370*H1370</f>
        <v>4.1922000000000001E-2</v>
      </c>
      <c r="S1370" s="140">
        <v>0</v>
      </c>
      <c r="T1370" s="141">
        <f>S1370*H1370</f>
        <v>0</v>
      </c>
      <c r="AR1370" s="142" t="s">
        <v>241</v>
      </c>
      <c r="AT1370" s="142" t="s">
        <v>135</v>
      </c>
      <c r="AU1370" s="142" t="s">
        <v>85</v>
      </c>
      <c r="AY1370" s="16" t="s">
        <v>132</v>
      </c>
      <c r="BE1370" s="143">
        <f>IF(N1370="základní",J1370,0)</f>
        <v>0</v>
      </c>
      <c r="BF1370" s="143">
        <f>IF(N1370="snížená",J1370,0)</f>
        <v>0</v>
      </c>
      <c r="BG1370" s="143">
        <f>IF(N1370="zákl. přenesená",J1370,0)</f>
        <v>0</v>
      </c>
      <c r="BH1370" s="143">
        <f>IF(N1370="sníž. přenesená",J1370,0)</f>
        <v>0</v>
      </c>
      <c r="BI1370" s="143">
        <f>IF(N1370="nulová",J1370,0)</f>
        <v>0</v>
      </c>
      <c r="BJ1370" s="16" t="s">
        <v>83</v>
      </c>
      <c r="BK1370" s="143">
        <f>ROUND(I1370*H1370,2)</f>
        <v>0</v>
      </c>
      <c r="BL1370" s="16" t="s">
        <v>241</v>
      </c>
      <c r="BM1370" s="142" t="s">
        <v>1968</v>
      </c>
    </row>
    <row r="1371" spans="2:65" s="1" customFormat="1" ht="19.2">
      <c r="B1371" s="31"/>
      <c r="D1371" s="144" t="s">
        <v>140</v>
      </c>
      <c r="F1371" s="145" t="s">
        <v>1969</v>
      </c>
      <c r="I1371" s="146"/>
      <c r="L1371" s="31"/>
      <c r="M1371" s="147"/>
      <c r="T1371" s="55"/>
      <c r="AT1371" s="16" t="s">
        <v>140</v>
      </c>
      <c r="AU1371" s="16" t="s">
        <v>85</v>
      </c>
    </row>
    <row r="1372" spans="2:65" s="12" customFormat="1">
      <c r="B1372" s="148"/>
      <c r="D1372" s="144" t="s">
        <v>141</v>
      </c>
      <c r="E1372" s="149" t="s">
        <v>1</v>
      </c>
      <c r="F1372" s="150" t="s">
        <v>1215</v>
      </c>
      <c r="H1372" s="149" t="s">
        <v>1</v>
      </c>
      <c r="I1372" s="151"/>
      <c r="L1372" s="148"/>
      <c r="M1372" s="152"/>
      <c r="T1372" s="153"/>
      <c r="AT1372" s="149" t="s">
        <v>141</v>
      </c>
      <c r="AU1372" s="149" t="s">
        <v>85</v>
      </c>
      <c r="AV1372" s="12" t="s">
        <v>83</v>
      </c>
      <c r="AW1372" s="12" t="s">
        <v>32</v>
      </c>
      <c r="AX1372" s="12" t="s">
        <v>76</v>
      </c>
      <c r="AY1372" s="149" t="s">
        <v>132</v>
      </c>
    </row>
    <row r="1373" spans="2:65" s="13" customFormat="1">
      <c r="B1373" s="154"/>
      <c r="D1373" s="144" t="s">
        <v>141</v>
      </c>
      <c r="E1373" s="155" t="s">
        <v>1</v>
      </c>
      <c r="F1373" s="156" t="s">
        <v>1216</v>
      </c>
      <c r="H1373" s="157">
        <v>12.33</v>
      </c>
      <c r="I1373" s="158"/>
      <c r="L1373" s="154"/>
      <c r="M1373" s="159"/>
      <c r="T1373" s="160"/>
      <c r="AT1373" s="155" t="s">
        <v>141</v>
      </c>
      <c r="AU1373" s="155" t="s">
        <v>85</v>
      </c>
      <c r="AV1373" s="13" t="s">
        <v>85</v>
      </c>
      <c r="AW1373" s="13" t="s">
        <v>32</v>
      </c>
      <c r="AX1373" s="13" t="s">
        <v>76</v>
      </c>
      <c r="AY1373" s="155" t="s">
        <v>132</v>
      </c>
    </row>
    <row r="1374" spans="2:65" s="14" customFormat="1">
      <c r="B1374" s="161"/>
      <c r="D1374" s="144" t="s">
        <v>141</v>
      </c>
      <c r="E1374" s="162" t="s">
        <v>1</v>
      </c>
      <c r="F1374" s="163" t="s">
        <v>144</v>
      </c>
      <c r="H1374" s="164">
        <v>12.33</v>
      </c>
      <c r="I1374" s="165"/>
      <c r="L1374" s="161"/>
      <c r="M1374" s="166"/>
      <c r="T1374" s="167"/>
      <c r="AT1374" s="162" t="s">
        <v>141</v>
      </c>
      <c r="AU1374" s="162" t="s">
        <v>85</v>
      </c>
      <c r="AV1374" s="14" t="s">
        <v>131</v>
      </c>
      <c r="AW1374" s="14" t="s">
        <v>32</v>
      </c>
      <c r="AX1374" s="14" t="s">
        <v>83</v>
      </c>
      <c r="AY1374" s="162" t="s">
        <v>132</v>
      </c>
    </row>
    <row r="1375" spans="2:65" s="11" customFormat="1" ht="22.95" customHeight="1">
      <c r="B1375" s="119"/>
      <c r="D1375" s="120" t="s">
        <v>75</v>
      </c>
      <c r="E1375" s="129" t="s">
        <v>660</v>
      </c>
      <c r="F1375" s="129" t="s">
        <v>661</v>
      </c>
      <c r="I1375" s="122"/>
      <c r="J1375" s="130">
        <f>BK1375</f>
        <v>0</v>
      </c>
      <c r="L1375" s="119"/>
      <c r="M1375" s="124"/>
      <c r="P1375" s="125">
        <f>SUM(P1376:P1404)</f>
        <v>0</v>
      </c>
      <c r="R1375" s="125">
        <f>SUM(R1376:R1404)</f>
        <v>9.6201263199999989</v>
      </c>
      <c r="T1375" s="126">
        <f>SUM(T1376:T1404)</f>
        <v>0</v>
      </c>
      <c r="AR1375" s="120" t="s">
        <v>85</v>
      </c>
      <c r="AT1375" s="127" t="s">
        <v>75</v>
      </c>
      <c r="AU1375" s="127" t="s">
        <v>83</v>
      </c>
      <c r="AY1375" s="120" t="s">
        <v>132</v>
      </c>
      <c r="BK1375" s="128">
        <f>SUM(BK1376:BK1404)</f>
        <v>0</v>
      </c>
    </row>
    <row r="1376" spans="2:65" s="1" customFormat="1" ht="16.5" customHeight="1">
      <c r="B1376" s="31"/>
      <c r="C1376" s="131" t="s">
        <v>1970</v>
      </c>
      <c r="D1376" s="131" t="s">
        <v>135</v>
      </c>
      <c r="E1376" s="132" t="s">
        <v>663</v>
      </c>
      <c r="F1376" s="133" t="s">
        <v>664</v>
      </c>
      <c r="G1376" s="134" t="s">
        <v>191</v>
      </c>
      <c r="H1376" s="135">
        <v>300.61500000000001</v>
      </c>
      <c r="I1376" s="136"/>
      <c r="J1376" s="137">
        <f>ROUND(I1376*H1376,2)</f>
        <v>0</v>
      </c>
      <c r="K1376" s="133" t="s">
        <v>151</v>
      </c>
      <c r="L1376" s="31"/>
      <c r="M1376" s="138" t="s">
        <v>1</v>
      </c>
      <c r="N1376" s="139" t="s">
        <v>41</v>
      </c>
      <c r="P1376" s="140">
        <f>O1376*H1376</f>
        <v>0</v>
      </c>
      <c r="Q1376" s="140">
        <v>0</v>
      </c>
      <c r="R1376" s="140">
        <f>Q1376*H1376</f>
        <v>0</v>
      </c>
      <c r="S1376" s="140">
        <v>0</v>
      </c>
      <c r="T1376" s="141">
        <f>S1376*H1376</f>
        <v>0</v>
      </c>
      <c r="AR1376" s="142" t="s">
        <v>241</v>
      </c>
      <c r="AT1376" s="142" t="s">
        <v>135</v>
      </c>
      <c r="AU1376" s="142" t="s">
        <v>85</v>
      </c>
      <c r="AY1376" s="16" t="s">
        <v>132</v>
      </c>
      <c r="BE1376" s="143">
        <f>IF(N1376="základní",J1376,0)</f>
        <v>0</v>
      </c>
      <c r="BF1376" s="143">
        <f>IF(N1376="snížená",J1376,0)</f>
        <v>0</v>
      </c>
      <c r="BG1376" s="143">
        <f>IF(N1376="zákl. přenesená",J1376,0)</f>
        <v>0</v>
      </c>
      <c r="BH1376" s="143">
        <f>IF(N1376="sníž. přenesená",J1376,0)</f>
        <v>0</v>
      </c>
      <c r="BI1376" s="143">
        <f>IF(N1376="nulová",J1376,0)</f>
        <v>0</v>
      </c>
      <c r="BJ1376" s="16" t="s">
        <v>83</v>
      </c>
      <c r="BK1376" s="143">
        <f>ROUND(I1376*H1376,2)</f>
        <v>0</v>
      </c>
      <c r="BL1376" s="16" t="s">
        <v>241</v>
      </c>
      <c r="BM1376" s="142" t="s">
        <v>1971</v>
      </c>
    </row>
    <row r="1377" spans="2:65" s="1" customFormat="1" ht="19.2">
      <c r="B1377" s="31"/>
      <c r="D1377" s="144" t="s">
        <v>140</v>
      </c>
      <c r="F1377" s="145" t="s">
        <v>666</v>
      </c>
      <c r="I1377" s="146"/>
      <c r="L1377" s="31"/>
      <c r="M1377" s="147"/>
      <c r="T1377" s="55"/>
      <c r="AT1377" s="16" t="s">
        <v>140</v>
      </c>
      <c r="AU1377" s="16" t="s">
        <v>85</v>
      </c>
    </row>
    <row r="1378" spans="2:65" s="12" customFormat="1">
      <c r="B1378" s="148"/>
      <c r="D1378" s="144" t="s">
        <v>141</v>
      </c>
      <c r="E1378" s="149" t="s">
        <v>1</v>
      </c>
      <c r="F1378" s="150" t="s">
        <v>1972</v>
      </c>
      <c r="H1378" s="149" t="s">
        <v>1</v>
      </c>
      <c r="I1378" s="151"/>
      <c r="L1378" s="148"/>
      <c r="M1378" s="152"/>
      <c r="T1378" s="153"/>
      <c r="AT1378" s="149" t="s">
        <v>141</v>
      </c>
      <c r="AU1378" s="149" t="s">
        <v>85</v>
      </c>
      <c r="AV1378" s="12" t="s">
        <v>83</v>
      </c>
      <c r="AW1378" s="12" t="s">
        <v>32</v>
      </c>
      <c r="AX1378" s="12" t="s">
        <v>76</v>
      </c>
      <c r="AY1378" s="149" t="s">
        <v>132</v>
      </c>
    </row>
    <row r="1379" spans="2:65" s="13" customFormat="1" ht="20.399999999999999">
      <c r="B1379" s="154"/>
      <c r="D1379" s="144" t="s">
        <v>141</v>
      </c>
      <c r="E1379" s="155" t="s">
        <v>1</v>
      </c>
      <c r="F1379" s="156" t="s">
        <v>1973</v>
      </c>
      <c r="H1379" s="157">
        <v>174.68100000000001</v>
      </c>
      <c r="I1379" s="158"/>
      <c r="L1379" s="154"/>
      <c r="M1379" s="159"/>
      <c r="T1379" s="160"/>
      <c r="AT1379" s="155" t="s">
        <v>141</v>
      </c>
      <c r="AU1379" s="155" t="s">
        <v>85</v>
      </c>
      <c r="AV1379" s="13" t="s">
        <v>85</v>
      </c>
      <c r="AW1379" s="13" t="s">
        <v>32</v>
      </c>
      <c r="AX1379" s="13" t="s">
        <v>76</v>
      </c>
      <c r="AY1379" s="155" t="s">
        <v>132</v>
      </c>
    </row>
    <row r="1380" spans="2:65" s="13" customFormat="1" ht="20.399999999999999">
      <c r="B1380" s="154"/>
      <c r="D1380" s="144" t="s">
        <v>141</v>
      </c>
      <c r="E1380" s="155" t="s">
        <v>1</v>
      </c>
      <c r="F1380" s="156" t="s">
        <v>1974</v>
      </c>
      <c r="H1380" s="157">
        <v>125.934</v>
      </c>
      <c r="I1380" s="158"/>
      <c r="L1380" s="154"/>
      <c r="M1380" s="159"/>
      <c r="T1380" s="160"/>
      <c r="AT1380" s="155" t="s">
        <v>141</v>
      </c>
      <c r="AU1380" s="155" t="s">
        <v>85</v>
      </c>
      <c r="AV1380" s="13" t="s">
        <v>85</v>
      </c>
      <c r="AW1380" s="13" t="s">
        <v>32</v>
      </c>
      <c r="AX1380" s="13" t="s">
        <v>76</v>
      </c>
      <c r="AY1380" s="155" t="s">
        <v>132</v>
      </c>
    </row>
    <row r="1381" spans="2:65" s="14" customFormat="1">
      <c r="B1381" s="161"/>
      <c r="D1381" s="144" t="s">
        <v>141</v>
      </c>
      <c r="E1381" s="162" t="s">
        <v>1</v>
      </c>
      <c r="F1381" s="163" t="s">
        <v>144</v>
      </c>
      <c r="H1381" s="164">
        <v>300.61500000000001</v>
      </c>
      <c r="I1381" s="165"/>
      <c r="L1381" s="161"/>
      <c r="M1381" s="166"/>
      <c r="T1381" s="167"/>
      <c r="AT1381" s="162" t="s">
        <v>141</v>
      </c>
      <c r="AU1381" s="162" t="s">
        <v>85</v>
      </c>
      <c r="AV1381" s="14" t="s">
        <v>131</v>
      </c>
      <c r="AW1381" s="14" t="s">
        <v>32</v>
      </c>
      <c r="AX1381" s="14" t="s">
        <v>83</v>
      </c>
      <c r="AY1381" s="162" t="s">
        <v>132</v>
      </c>
    </row>
    <row r="1382" spans="2:65" s="1" customFormat="1" ht="16.5" customHeight="1">
      <c r="B1382" s="31"/>
      <c r="C1382" s="131" t="s">
        <v>1975</v>
      </c>
      <c r="D1382" s="131" t="s">
        <v>135</v>
      </c>
      <c r="E1382" s="132" t="s">
        <v>675</v>
      </c>
      <c r="F1382" s="133" t="s">
        <v>676</v>
      </c>
      <c r="G1382" s="134" t="s">
        <v>191</v>
      </c>
      <c r="H1382" s="135">
        <v>300.61500000000001</v>
      </c>
      <c r="I1382" s="136"/>
      <c r="J1382" s="137">
        <f>ROUND(I1382*H1382,2)</f>
        <v>0</v>
      </c>
      <c r="K1382" s="133" t="s">
        <v>151</v>
      </c>
      <c r="L1382" s="31"/>
      <c r="M1382" s="138" t="s">
        <v>1</v>
      </c>
      <c r="N1382" s="139" t="s">
        <v>41</v>
      </c>
      <c r="P1382" s="140">
        <f>O1382*H1382</f>
        <v>0</v>
      </c>
      <c r="Q1382" s="140">
        <v>2.9999999999999997E-4</v>
      </c>
      <c r="R1382" s="140">
        <f>Q1382*H1382</f>
        <v>9.0184500000000001E-2</v>
      </c>
      <c r="S1382" s="140">
        <v>0</v>
      </c>
      <c r="T1382" s="141">
        <f>S1382*H1382</f>
        <v>0</v>
      </c>
      <c r="AR1382" s="142" t="s">
        <v>241</v>
      </c>
      <c r="AT1382" s="142" t="s">
        <v>135</v>
      </c>
      <c r="AU1382" s="142" t="s">
        <v>85</v>
      </c>
      <c r="AY1382" s="16" t="s">
        <v>132</v>
      </c>
      <c r="BE1382" s="143">
        <f>IF(N1382="základní",J1382,0)</f>
        <v>0</v>
      </c>
      <c r="BF1382" s="143">
        <f>IF(N1382="snížená",J1382,0)</f>
        <v>0</v>
      </c>
      <c r="BG1382" s="143">
        <f>IF(N1382="zákl. přenesená",J1382,0)</f>
        <v>0</v>
      </c>
      <c r="BH1382" s="143">
        <f>IF(N1382="sníž. přenesená",J1382,0)</f>
        <v>0</v>
      </c>
      <c r="BI1382" s="143">
        <f>IF(N1382="nulová",J1382,0)</f>
        <v>0</v>
      </c>
      <c r="BJ1382" s="16" t="s">
        <v>83</v>
      </c>
      <c r="BK1382" s="143">
        <f>ROUND(I1382*H1382,2)</f>
        <v>0</v>
      </c>
      <c r="BL1382" s="16" t="s">
        <v>241</v>
      </c>
      <c r="BM1382" s="142" t="s">
        <v>1976</v>
      </c>
    </row>
    <row r="1383" spans="2:65" s="1" customFormat="1" ht="19.2">
      <c r="B1383" s="31"/>
      <c r="D1383" s="144" t="s">
        <v>140</v>
      </c>
      <c r="F1383" s="145" t="s">
        <v>678</v>
      </c>
      <c r="I1383" s="146"/>
      <c r="L1383" s="31"/>
      <c r="M1383" s="147"/>
      <c r="T1383" s="55"/>
      <c r="AT1383" s="16" t="s">
        <v>140</v>
      </c>
      <c r="AU1383" s="16" t="s">
        <v>85</v>
      </c>
    </row>
    <row r="1384" spans="2:65" s="12" customFormat="1">
      <c r="B1384" s="148"/>
      <c r="D1384" s="144" t="s">
        <v>141</v>
      </c>
      <c r="E1384" s="149" t="s">
        <v>1</v>
      </c>
      <c r="F1384" s="150" t="s">
        <v>1972</v>
      </c>
      <c r="H1384" s="149" t="s">
        <v>1</v>
      </c>
      <c r="I1384" s="151"/>
      <c r="L1384" s="148"/>
      <c r="M1384" s="152"/>
      <c r="T1384" s="153"/>
      <c r="AT1384" s="149" t="s">
        <v>141</v>
      </c>
      <c r="AU1384" s="149" t="s">
        <v>85</v>
      </c>
      <c r="AV1384" s="12" t="s">
        <v>83</v>
      </c>
      <c r="AW1384" s="12" t="s">
        <v>32</v>
      </c>
      <c r="AX1384" s="12" t="s">
        <v>76</v>
      </c>
      <c r="AY1384" s="149" t="s">
        <v>132</v>
      </c>
    </row>
    <row r="1385" spans="2:65" s="13" customFormat="1" ht="20.399999999999999">
      <c r="B1385" s="154"/>
      <c r="D1385" s="144" t="s">
        <v>141</v>
      </c>
      <c r="E1385" s="155" t="s">
        <v>1</v>
      </c>
      <c r="F1385" s="156" t="s">
        <v>1973</v>
      </c>
      <c r="H1385" s="157">
        <v>174.68100000000001</v>
      </c>
      <c r="I1385" s="158"/>
      <c r="L1385" s="154"/>
      <c r="M1385" s="159"/>
      <c r="T1385" s="160"/>
      <c r="AT1385" s="155" t="s">
        <v>141</v>
      </c>
      <c r="AU1385" s="155" t="s">
        <v>85</v>
      </c>
      <c r="AV1385" s="13" t="s">
        <v>85</v>
      </c>
      <c r="AW1385" s="13" t="s">
        <v>32</v>
      </c>
      <c r="AX1385" s="13" t="s">
        <v>76</v>
      </c>
      <c r="AY1385" s="155" t="s">
        <v>132</v>
      </c>
    </row>
    <row r="1386" spans="2:65" s="13" customFormat="1" ht="20.399999999999999">
      <c r="B1386" s="154"/>
      <c r="D1386" s="144" t="s">
        <v>141</v>
      </c>
      <c r="E1386" s="155" t="s">
        <v>1</v>
      </c>
      <c r="F1386" s="156" t="s">
        <v>1974</v>
      </c>
      <c r="H1386" s="157">
        <v>125.934</v>
      </c>
      <c r="I1386" s="158"/>
      <c r="L1386" s="154"/>
      <c r="M1386" s="159"/>
      <c r="T1386" s="160"/>
      <c r="AT1386" s="155" t="s">
        <v>141</v>
      </c>
      <c r="AU1386" s="155" t="s">
        <v>85</v>
      </c>
      <c r="AV1386" s="13" t="s">
        <v>85</v>
      </c>
      <c r="AW1386" s="13" t="s">
        <v>32</v>
      </c>
      <c r="AX1386" s="13" t="s">
        <v>76</v>
      </c>
      <c r="AY1386" s="155" t="s">
        <v>132</v>
      </c>
    </row>
    <row r="1387" spans="2:65" s="14" customFormat="1">
      <c r="B1387" s="161"/>
      <c r="D1387" s="144" t="s">
        <v>141</v>
      </c>
      <c r="E1387" s="162" t="s">
        <v>1</v>
      </c>
      <c r="F1387" s="163" t="s">
        <v>144</v>
      </c>
      <c r="H1387" s="164">
        <v>300.61500000000001</v>
      </c>
      <c r="I1387" s="165"/>
      <c r="L1387" s="161"/>
      <c r="M1387" s="166"/>
      <c r="T1387" s="167"/>
      <c r="AT1387" s="162" t="s">
        <v>141</v>
      </c>
      <c r="AU1387" s="162" t="s">
        <v>85</v>
      </c>
      <c r="AV1387" s="14" t="s">
        <v>131</v>
      </c>
      <c r="AW1387" s="14" t="s">
        <v>32</v>
      </c>
      <c r="AX1387" s="14" t="s">
        <v>83</v>
      </c>
      <c r="AY1387" s="162" t="s">
        <v>132</v>
      </c>
    </row>
    <row r="1388" spans="2:65" s="1" customFormat="1" ht="24.15" customHeight="1">
      <c r="B1388" s="31"/>
      <c r="C1388" s="131" t="s">
        <v>1977</v>
      </c>
      <c r="D1388" s="131" t="s">
        <v>135</v>
      </c>
      <c r="E1388" s="132" t="s">
        <v>680</v>
      </c>
      <c r="F1388" s="133" t="s">
        <v>681</v>
      </c>
      <c r="G1388" s="134" t="s">
        <v>191</v>
      </c>
      <c r="H1388" s="135">
        <v>300.61500000000001</v>
      </c>
      <c r="I1388" s="136"/>
      <c r="J1388" s="137">
        <f>ROUND(I1388*H1388,2)</f>
        <v>0</v>
      </c>
      <c r="K1388" s="133" t="s">
        <v>151</v>
      </c>
      <c r="L1388" s="31"/>
      <c r="M1388" s="138" t="s">
        <v>1</v>
      </c>
      <c r="N1388" s="139" t="s">
        <v>41</v>
      </c>
      <c r="P1388" s="140">
        <f>O1388*H1388</f>
        <v>0</v>
      </c>
      <c r="Q1388" s="140">
        <v>1.5E-3</v>
      </c>
      <c r="R1388" s="140">
        <f>Q1388*H1388</f>
        <v>0.4509225</v>
      </c>
      <c r="S1388" s="140">
        <v>0</v>
      </c>
      <c r="T1388" s="141">
        <f>S1388*H1388</f>
        <v>0</v>
      </c>
      <c r="AR1388" s="142" t="s">
        <v>241</v>
      </c>
      <c r="AT1388" s="142" t="s">
        <v>135</v>
      </c>
      <c r="AU1388" s="142" t="s">
        <v>85</v>
      </c>
      <c r="AY1388" s="16" t="s">
        <v>132</v>
      </c>
      <c r="BE1388" s="143">
        <f>IF(N1388="základní",J1388,0)</f>
        <v>0</v>
      </c>
      <c r="BF1388" s="143">
        <f>IF(N1388="snížená",J1388,0)</f>
        <v>0</v>
      </c>
      <c r="BG1388" s="143">
        <f>IF(N1388="zákl. přenesená",J1388,0)</f>
        <v>0</v>
      </c>
      <c r="BH1388" s="143">
        <f>IF(N1388="sníž. přenesená",J1388,0)</f>
        <v>0</v>
      </c>
      <c r="BI1388" s="143">
        <f>IF(N1388="nulová",J1388,0)</f>
        <v>0</v>
      </c>
      <c r="BJ1388" s="16" t="s">
        <v>83</v>
      </c>
      <c r="BK1388" s="143">
        <f>ROUND(I1388*H1388,2)</f>
        <v>0</v>
      </c>
      <c r="BL1388" s="16" t="s">
        <v>241</v>
      </c>
      <c r="BM1388" s="142" t="s">
        <v>1978</v>
      </c>
    </row>
    <row r="1389" spans="2:65" s="1" customFormat="1" ht="19.2">
      <c r="B1389" s="31"/>
      <c r="D1389" s="144" t="s">
        <v>140</v>
      </c>
      <c r="F1389" s="145" t="s">
        <v>683</v>
      </c>
      <c r="I1389" s="146"/>
      <c r="L1389" s="31"/>
      <c r="M1389" s="147"/>
      <c r="T1389" s="55"/>
      <c r="AT1389" s="16" t="s">
        <v>140</v>
      </c>
      <c r="AU1389" s="16" t="s">
        <v>85</v>
      </c>
    </row>
    <row r="1390" spans="2:65" s="12" customFormat="1">
      <c r="B1390" s="148"/>
      <c r="D1390" s="144" t="s">
        <v>141</v>
      </c>
      <c r="E1390" s="149" t="s">
        <v>1</v>
      </c>
      <c r="F1390" s="150" t="s">
        <v>1972</v>
      </c>
      <c r="H1390" s="149" t="s">
        <v>1</v>
      </c>
      <c r="I1390" s="151"/>
      <c r="L1390" s="148"/>
      <c r="M1390" s="152"/>
      <c r="T1390" s="153"/>
      <c r="AT1390" s="149" t="s">
        <v>141</v>
      </c>
      <c r="AU1390" s="149" t="s">
        <v>85</v>
      </c>
      <c r="AV1390" s="12" t="s">
        <v>83</v>
      </c>
      <c r="AW1390" s="12" t="s">
        <v>32</v>
      </c>
      <c r="AX1390" s="12" t="s">
        <v>76</v>
      </c>
      <c r="AY1390" s="149" t="s">
        <v>132</v>
      </c>
    </row>
    <row r="1391" spans="2:65" s="13" customFormat="1" ht="20.399999999999999">
      <c r="B1391" s="154"/>
      <c r="D1391" s="144" t="s">
        <v>141</v>
      </c>
      <c r="E1391" s="155" t="s">
        <v>1</v>
      </c>
      <c r="F1391" s="156" t="s">
        <v>1973</v>
      </c>
      <c r="H1391" s="157">
        <v>174.68100000000001</v>
      </c>
      <c r="I1391" s="158"/>
      <c r="L1391" s="154"/>
      <c r="M1391" s="159"/>
      <c r="T1391" s="160"/>
      <c r="AT1391" s="155" t="s">
        <v>141</v>
      </c>
      <c r="AU1391" s="155" t="s">
        <v>85</v>
      </c>
      <c r="AV1391" s="13" t="s">
        <v>85</v>
      </c>
      <c r="AW1391" s="13" t="s">
        <v>32</v>
      </c>
      <c r="AX1391" s="13" t="s">
        <v>76</v>
      </c>
      <c r="AY1391" s="155" t="s">
        <v>132</v>
      </c>
    </row>
    <row r="1392" spans="2:65" s="13" customFormat="1" ht="20.399999999999999">
      <c r="B1392" s="154"/>
      <c r="D1392" s="144" t="s">
        <v>141</v>
      </c>
      <c r="E1392" s="155" t="s">
        <v>1</v>
      </c>
      <c r="F1392" s="156" t="s">
        <v>1974</v>
      </c>
      <c r="H1392" s="157">
        <v>125.934</v>
      </c>
      <c r="I1392" s="158"/>
      <c r="L1392" s="154"/>
      <c r="M1392" s="159"/>
      <c r="T1392" s="160"/>
      <c r="AT1392" s="155" t="s">
        <v>141</v>
      </c>
      <c r="AU1392" s="155" t="s">
        <v>85</v>
      </c>
      <c r="AV1392" s="13" t="s">
        <v>85</v>
      </c>
      <c r="AW1392" s="13" t="s">
        <v>32</v>
      </c>
      <c r="AX1392" s="13" t="s">
        <v>76</v>
      </c>
      <c r="AY1392" s="155" t="s">
        <v>132</v>
      </c>
    </row>
    <row r="1393" spans="2:65" s="14" customFormat="1">
      <c r="B1393" s="161"/>
      <c r="D1393" s="144" t="s">
        <v>141</v>
      </c>
      <c r="E1393" s="162" t="s">
        <v>1</v>
      </c>
      <c r="F1393" s="163" t="s">
        <v>144</v>
      </c>
      <c r="H1393" s="164">
        <v>300.61500000000001</v>
      </c>
      <c r="I1393" s="165"/>
      <c r="L1393" s="161"/>
      <c r="M1393" s="166"/>
      <c r="T1393" s="167"/>
      <c r="AT1393" s="162" t="s">
        <v>141</v>
      </c>
      <c r="AU1393" s="162" t="s">
        <v>85</v>
      </c>
      <c r="AV1393" s="14" t="s">
        <v>131</v>
      </c>
      <c r="AW1393" s="14" t="s">
        <v>32</v>
      </c>
      <c r="AX1393" s="14" t="s">
        <v>83</v>
      </c>
      <c r="AY1393" s="162" t="s">
        <v>132</v>
      </c>
    </row>
    <row r="1394" spans="2:65" s="1" customFormat="1" ht="33" customHeight="1">
      <c r="B1394" s="31"/>
      <c r="C1394" s="131" t="s">
        <v>1979</v>
      </c>
      <c r="D1394" s="131" t="s">
        <v>135</v>
      </c>
      <c r="E1394" s="132" t="s">
        <v>685</v>
      </c>
      <c r="F1394" s="133" t="s">
        <v>686</v>
      </c>
      <c r="G1394" s="134" t="s">
        <v>191</v>
      </c>
      <c r="H1394" s="135">
        <v>300.61500000000001</v>
      </c>
      <c r="I1394" s="136"/>
      <c r="J1394" s="137">
        <f>ROUND(I1394*H1394,2)</f>
        <v>0</v>
      </c>
      <c r="K1394" s="133" t="s">
        <v>151</v>
      </c>
      <c r="L1394" s="31"/>
      <c r="M1394" s="138" t="s">
        <v>1</v>
      </c>
      <c r="N1394" s="139" t="s">
        <v>41</v>
      </c>
      <c r="P1394" s="140">
        <f>O1394*H1394</f>
        <v>0</v>
      </c>
      <c r="Q1394" s="140">
        <v>9.0299999999999998E-3</v>
      </c>
      <c r="R1394" s="140">
        <f>Q1394*H1394</f>
        <v>2.7145534499999999</v>
      </c>
      <c r="S1394" s="140">
        <v>0</v>
      </c>
      <c r="T1394" s="141">
        <f>S1394*H1394</f>
        <v>0</v>
      </c>
      <c r="AR1394" s="142" t="s">
        <v>241</v>
      </c>
      <c r="AT1394" s="142" t="s">
        <v>135</v>
      </c>
      <c r="AU1394" s="142" t="s">
        <v>85</v>
      </c>
      <c r="AY1394" s="16" t="s">
        <v>132</v>
      </c>
      <c r="BE1394" s="143">
        <f>IF(N1394="základní",J1394,0)</f>
        <v>0</v>
      </c>
      <c r="BF1394" s="143">
        <f>IF(N1394="snížená",J1394,0)</f>
        <v>0</v>
      </c>
      <c r="BG1394" s="143">
        <f>IF(N1394="zákl. přenesená",J1394,0)</f>
        <v>0</v>
      </c>
      <c r="BH1394" s="143">
        <f>IF(N1394="sníž. přenesená",J1394,0)</f>
        <v>0</v>
      </c>
      <c r="BI1394" s="143">
        <f>IF(N1394="nulová",J1394,0)</f>
        <v>0</v>
      </c>
      <c r="BJ1394" s="16" t="s">
        <v>83</v>
      </c>
      <c r="BK1394" s="143">
        <f>ROUND(I1394*H1394,2)</f>
        <v>0</v>
      </c>
      <c r="BL1394" s="16" t="s">
        <v>241</v>
      </c>
      <c r="BM1394" s="142" t="s">
        <v>1980</v>
      </c>
    </row>
    <row r="1395" spans="2:65" s="1" customFormat="1" ht="19.2">
      <c r="B1395" s="31"/>
      <c r="D1395" s="144" t="s">
        <v>140</v>
      </c>
      <c r="F1395" s="145" t="s">
        <v>688</v>
      </c>
      <c r="I1395" s="146"/>
      <c r="L1395" s="31"/>
      <c r="M1395" s="147"/>
      <c r="T1395" s="55"/>
      <c r="AT1395" s="16" t="s">
        <v>140</v>
      </c>
      <c r="AU1395" s="16" t="s">
        <v>85</v>
      </c>
    </row>
    <row r="1396" spans="2:65" s="12" customFormat="1">
      <c r="B1396" s="148"/>
      <c r="D1396" s="144" t="s">
        <v>141</v>
      </c>
      <c r="E1396" s="149" t="s">
        <v>1</v>
      </c>
      <c r="F1396" s="150" t="s">
        <v>1972</v>
      </c>
      <c r="H1396" s="149" t="s">
        <v>1</v>
      </c>
      <c r="I1396" s="151"/>
      <c r="L1396" s="148"/>
      <c r="M1396" s="152"/>
      <c r="T1396" s="153"/>
      <c r="AT1396" s="149" t="s">
        <v>141</v>
      </c>
      <c r="AU1396" s="149" t="s">
        <v>85</v>
      </c>
      <c r="AV1396" s="12" t="s">
        <v>83</v>
      </c>
      <c r="AW1396" s="12" t="s">
        <v>32</v>
      </c>
      <c r="AX1396" s="12" t="s">
        <v>76</v>
      </c>
      <c r="AY1396" s="149" t="s">
        <v>132</v>
      </c>
    </row>
    <row r="1397" spans="2:65" s="13" customFormat="1" ht="20.399999999999999">
      <c r="B1397" s="154"/>
      <c r="D1397" s="144" t="s">
        <v>141</v>
      </c>
      <c r="E1397" s="155" t="s">
        <v>1</v>
      </c>
      <c r="F1397" s="156" t="s">
        <v>1973</v>
      </c>
      <c r="H1397" s="157">
        <v>174.68100000000001</v>
      </c>
      <c r="I1397" s="158"/>
      <c r="L1397" s="154"/>
      <c r="M1397" s="159"/>
      <c r="T1397" s="160"/>
      <c r="AT1397" s="155" t="s">
        <v>141</v>
      </c>
      <c r="AU1397" s="155" t="s">
        <v>85</v>
      </c>
      <c r="AV1397" s="13" t="s">
        <v>85</v>
      </c>
      <c r="AW1397" s="13" t="s">
        <v>32</v>
      </c>
      <c r="AX1397" s="13" t="s">
        <v>76</v>
      </c>
      <c r="AY1397" s="155" t="s">
        <v>132</v>
      </c>
    </row>
    <row r="1398" spans="2:65" s="13" customFormat="1" ht="20.399999999999999">
      <c r="B1398" s="154"/>
      <c r="D1398" s="144" t="s">
        <v>141</v>
      </c>
      <c r="E1398" s="155" t="s">
        <v>1</v>
      </c>
      <c r="F1398" s="156" t="s">
        <v>1974</v>
      </c>
      <c r="H1398" s="157">
        <v>125.934</v>
      </c>
      <c r="I1398" s="158"/>
      <c r="L1398" s="154"/>
      <c r="M1398" s="159"/>
      <c r="T1398" s="160"/>
      <c r="AT1398" s="155" t="s">
        <v>141</v>
      </c>
      <c r="AU1398" s="155" t="s">
        <v>85</v>
      </c>
      <c r="AV1398" s="13" t="s">
        <v>85</v>
      </c>
      <c r="AW1398" s="13" t="s">
        <v>32</v>
      </c>
      <c r="AX1398" s="13" t="s">
        <v>76</v>
      </c>
      <c r="AY1398" s="155" t="s">
        <v>132</v>
      </c>
    </row>
    <row r="1399" spans="2:65" s="14" customFormat="1">
      <c r="B1399" s="161"/>
      <c r="D1399" s="144" t="s">
        <v>141</v>
      </c>
      <c r="E1399" s="162" t="s">
        <v>1</v>
      </c>
      <c r="F1399" s="163" t="s">
        <v>144</v>
      </c>
      <c r="H1399" s="164">
        <v>300.61500000000001</v>
      </c>
      <c r="I1399" s="165"/>
      <c r="L1399" s="161"/>
      <c r="M1399" s="166"/>
      <c r="T1399" s="167"/>
      <c r="AT1399" s="162" t="s">
        <v>141</v>
      </c>
      <c r="AU1399" s="162" t="s">
        <v>85</v>
      </c>
      <c r="AV1399" s="14" t="s">
        <v>131</v>
      </c>
      <c r="AW1399" s="14" t="s">
        <v>32</v>
      </c>
      <c r="AX1399" s="14" t="s">
        <v>83</v>
      </c>
      <c r="AY1399" s="162" t="s">
        <v>132</v>
      </c>
    </row>
    <row r="1400" spans="2:65" s="1" customFormat="1" ht="24.15" customHeight="1">
      <c r="B1400" s="31"/>
      <c r="C1400" s="168" t="s">
        <v>1981</v>
      </c>
      <c r="D1400" s="168" t="s">
        <v>236</v>
      </c>
      <c r="E1400" s="169" t="s">
        <v>690</v>
      </c>
      <c r="F1400" s="170" t="s">
        <v>691</v>
      </c>
      <c r="G1400" s="171" t="s">
        <v>191</v>
      </c>
      <c r="H1400" s="172">
        <v>345.70699999999999</v>
      </c>
      <c r="I1400" s="173"/>
      <c r="J1400" s="174">
        <f>ROUND(I1400*H1400,2)</f>
        <v>0</v>
      </c>
      <c r="K1400" s="170" t="s">
        <v>151</v>
      </c>
      <c r="L1400" s="175"/>
      <c r="M1400" s="176" t="s">
        <v>1</v>
      </c>
      <c r="N1400" s="177" t="s">
        <v>41</v>
      </c>
      <c r="P1400" s="140">
        <f>O1400*H1400</f>
        <v>0</v>
      </c>
      <c r="Q1400" s="140">
        <v>1.8409999999999999E-2</v>
      </c>
      <c r="R1400" s="140">
        <f>Q1400*H1400</f>
        <v>6.3644658699999992</v>
      </c>
      <c r="S1400" s="140">
        <v>0</v>
      </c>
      <c r="T1400" s="141">
        <f>S1400*H1400</f>
        <v>0</v>
      </c>
      <c r="AR1400" s="142" t="s">
        <v>338</v>
      </c>
      <c r="AT1400" s="142" t="s">
        <v>236</v>
      </c>
      <c r="AU1400" s="142" t="s">
        <v>85</v>
      </c>
      <c r="AY1400" s="16" t="s">
        <v>132</v>
      </c>
      <c r="BE1400" s="143">
        <f>IF(N1400="základní",J1400,0)</f>
        <v>0</v>
      </c>
      <c r="BF1400" s="143">
        <f>IF(N1400="snížená",J1400,0)</f>
        <v>0</v>
      </c>
      <c r="BG1400" s="143">
        <f>IF(N1400="zákl. přenesená",J1400,0)</f>
        <v>0</v>
      </c>
      <c r="BH1400" s="143">
        <f>IF(N1400="sníž. přenesená",J1400,0)</f>
        <v>0</v>
      </c>
      <c r="BI1400" s="143">
        <f>IF(N1400="nulová",J1400,0)</f>
        <v>0</v>
      </c>
      <c r="BJ1400" s="16" t="s">
        <v>83</v>
      </c>
      <c r="BK1400" s="143">
        <f>ROUND(I1400*H1400,2)</f>
        <v>0</v>
      </c>
      <c r="BL1400" s="16" t="s">
        <v>241</v>
      </c>
      <c r="BM1400" s="142" t="s">
        <v>1982</v>
      </c>
    </row>
    <row r="1401" spans="2:65" s="1" customFormat="1" ht="19.2">
      <c r="B1401" s="31"/>
      <c r="D1401" s="144" t="s">
        <v>140</v>
      </c>
      <c r="F1401" s="145" t="s">
        <v>691</v>
      </c>
      <c r="I1401" s="146"/>
      <c r="L1401" s="31"/>
      <c r="M1401" s="147"/>
      <c r="T1401" s="55"/>
      <c r="AT1401" s="16" t="s">
        <v>140</v>
      </c>
      <c r="AU1401" s="16" t="s">
        <v>85</v>
      </c>
    </row>
    <row r="1402" spans="2:65" s="13" customFormat="1">
      <c r="B1402" s="154"/>
      <c r="D1402" s="144" t="s">
        <v>141</v>
      </c>
      <c r="F1402" s="156" t="s">
        <v>1983</v>
      </c>
      <c r="H1402" s="157">
        <v>345.70699999999999</v>
      </c>
      <c r="I1402" s="158"/>
      <c r="L1402" s="154"/>
      <c r="M1402" s="159"/>
      <c r="T1402" s="160"/>
      <c r="AT1402" s="155" t="s">
        <v>141</v>
      </c>
      <c r="AU1402" s="155" t="s">
        <v>85</v>
      </c>
      <c r="AV1402" s="13" t="s">
        <v>85</v>
      </c>
      <c r="AW1402" s="13" t="s">
        <v>4</v>
      </c>
      <c r="AX1402" s="13" t="s">
        <v>83</v>
      </c>
      <c r="AY1402" s="155" t="s">
        <v>132</v>
      </c>
    </row>
    <row r="1403" spans="2:65" s="1" customFormat="1" ht="24.15" customHeight="1">
      <c r="B1403" s="31"/>
      <c r="C1403" s="131" t="s">
        <v>1984</v>
      </c>
      <c r="D1403" s="131" t="s">
        <v>135</v>
      </c>
      <c r="E1403" s="132" t="s">
        <v>695</v>
      </c>
      <c r="F1403" s="133" t="s">
        <v>696</v>
      </c>
      <c r="G1403" s="134" t="s">
        <v>462</v>
      </c>
      <c r="H1403" s="178"/>
      <c r="I1403" s="136"/>
      <c r="J1403" s="137">
        <f>ROUND(I1403*H1403,2)</f>
        <v>0</v>
      </c>
      <c r="K1403" s="133" t="s">
        <v>151</v>
      </c>
      <c r="L1403" s="31"/>
      <c r="M1403" s="138" t="s">
        <v>1</v>
      </c>
      <c r="N1403" s="139" t="s">
        <v>41</v>
      </c>
      <c r="P1403" s="140">
        <f>O1403*H1403</f>
        <v>0</v>
      </c>
      <c r="Q1403" s="140">
        <v>0</v>
      </c>
      <c r="R1403" s="140">
        <f>Q1403*H1403</f>
        <v>0</v>
      </c>
      <c r="S1403" s="140">
        <v>0</v>
      </c>
      <c r="T1403" s="141">
        <f>S1403*H1403</f>
        <v>0</v>
      </c>
      <c r="AR1403" s="142" t="s">
        <v>241</v>
      </c>
      <c r="AT1403" s="142" t="s">
        <v>135</v>
      </c>
      <c r="AU1403" s="142" t="s">
        <v>85</v>
      </c>
      <c r="AY1403" s="16" t="s">
        <v>132</v>
      </c>
      <c r="BE1403" s="143">
        <f>IF(N1403="základní",J1403,0)</f>
        <v>0</v>
      </c>
      <c r="BF1403" s="143">
        <f>IF(N1403="snížená",J1403,0)</f>
        <v>0</v>
      </c>
      <c r="BG1403" s="143">
        <f>IF(N1403="zákl. přenesená",J1403,0)</f>
        <v>0</v>
      </c>
      <c r="BH1403" s="143">
        <f>IF(N1403="sníž. přenesená",J1403,0)</f>
        <v>0</v>
      </c>
      <c r="BI1403" s="143">
        <f>IF(N1403="nulová",J1403,0)</f>
        <v>0</v>
      </c>
      <c r="BJ1403" s="16" t="s">
        <v>83</v>
      </c>
      <c r="BK1403" s="143">
        <f>ROUND(I1403*H1403,2)</f>
        <v>0</v>
      </c>
      <c r="BL1403" s="16" t="s">
        <v>241</v>
      </c>
      <c r="BM1403" s="142" t="s">
        <v>1985</v>
      </c>
    </row>
    <row r="1404" spans="2:65" s="1" customFormat="1" ht="28.8">
      <c r="B1404" s="31"/>
      <c r="D1404" s="144" t="s">
        <v>140</v>
      </c>
      <c r="F1404" s="145" t="s">
        <v>698</v>
      </c>
      <c r="I1404" s="146"/>
      <c r="L1404" s="31"/>
      <c r="M1404" s="147"/>
      <c r="T1404" s="55"/>
      <c r="AT1404" s="16" t="s">
        <v>140</v>
      </c>
      <c r="AU1404" s="16" t="s">
        <v>85</v>
      </c>
    </row>
    <row r="1405" spans="2:65" s="11" customFormat="1" ht="22.95" customHeight="1">
      <c r="B1405" s="119"/>
      <c r="D1405" s="120" t="s">
        <v>75</v>
      </c>
      <c r="E1405" s="129" t="s">
        <v>1986</v>
      </c>
      <c r="F1405" s="129" t="s">
        <v>1987</v>
      </c>
      <c r="I1405" s="122"/>
      <c r="J1405" s="130">
        <f>BK1405</f>
        <v>0</v>
      </c>
      <c r="L1405" s="119"/>
      <c r="M1405" s="124"/>
      <c r="P1405" s="125">
        <f>SUM(P1406:P1410)</f>
        <v>0</v>
      </c>
      <c r="R1405" s="125">
        <f>SUM(R1406:R1410)</f>
        <v>0</v>
      </c>
      <c r="T1405" s="126">
        <f>SUM(T1406:T1410)</f>
        <v>0</v>
      </c>
      <c r="AR1405" s="120" t="s">
        <v>85</v>
      </c>
      <c r="AT1405" s="127" t="s">
        <v>75</v>
      </c>
      <c r="AU1405" s="127" t="s">
        <v>83</v>
      </c>
      <c r="AY1405" s="120" t="s">
        <v>132</v>
      </c>
      <c r="BK1405" s="128">
        <f>SUM(BK1406:BK1410)</f>
        <v>0</v>
      </c>
    </row>
    <row r="1406" spans="2:65" s="1" customFormat="1" ht="24.15" customHeight="1">
      <c r="B1406" s="31"/>
      <c r="C1406" s="131" t="s">
        <v>1988</v>
      </c>
      <c r="D1406" s="131" t="s">
        <v>135</v>
      </c>
      <c r="E1406" s="132" t="s">
        <v>1989</v>
      </c>
      <c r="F1406" s="133" t="s">
        <v>1990</v>
      </c>
      <c r="G1406" s="134" t="s">
        <v>191</v>
      </c>
      <c r="H1406" s="135">
        <v>3.84</v>
      </c>
      <c r="I1406" s="136"/>
      <c r="J1406" s="137">
        <f>ROUND(I1406*H1406,2)</f>
        <v>0</v>
      </c>
      <c r="K1406" s="133" t="s">
        <v>268</v>
      </c>
      <c r="L1406" s="31"/>
      <c r="M1406" s="138" t="s">
        <v>1</v>
      </c>
      <c r="N1406" s="139" t="s">
        <v>41</v>
      </c>
      <c r="P1406" s="140">
        <f>O1406*H1406</f>
        <v>0</v>
      </c>
      <c r="Q1406" s="140">
        <v>0</v>
      </c>
      <c r="R1406" s="140">
        <f>Q1406*H1406</f>
        <v>0</v>
      </c>
      <c r="S1406" s="140">
        <v>0</v>
      </c>
      <c r="T1406" s="141">
        <f>S1406*H1406</f>
        <v>0</v>
      </c>
      <c r="AR1406" s="142" t="s">
        <v>241</v>
      </c>
      <c r="AT1406" s="142" t="s">
        <v>135</v>
      </c>
      <c r="AU1406" s="142" t="s">
        <v>85</v>
      </c>
      <c r="AY1406" s="16" t="s">
        <v>132</v>
      </c>
      <c r="BE1406" s="143">
        <f>IF(N1406="základní",J1406,0)</f>
        <v>0</v>
      </c>
      <c r="BF1406" s="143">
        <f>IF(N1406="snížená",J1406,0)</f>
        <v>0</v>
      </c>
      <c r="BG1406" s="143">
        <f>IF(N1406="zákl. přenesená",J1406,0)</f>
        <v>0</v>
      </c>
      <c r="BH1406" s="143">
        <f>IF(N1406="sníž. přenesená",J1406,0)</f>
        <v>0</v>
      </c>
      <c r="BI1406" s="143">
        <f>IF(N1406="nulová",J1406,0)</f>
        <v>0</v>
      </c>
      <c r="BJ1406" s="16" t="s">
        <v>83</v>
      </c>
      <c r="BK1406" s="143">
        <f>ROUND(I1406*H1406,2)</f>
        <v>0</v>
      </c>
      <c r="BL1406" s="16" t="s">
        <v>241</v>
      </c>
      <c r="BM1406" s="142" t="s">
        <v>1991</v>
      </c>
    </row>
    <row r="1407" spans="2:65" s="1" customFormat="1">
      <c r="B1407" s="31"/>
      <c r="D1407" s="144" t="s">
        <v>140</v>
      </c>
      <c r="F1407" s="145" t="s">
        <v>1990</v>
      </c>
      <c r="I1407" s="146"/>
      <c r="L1407" s="31"/>
      <c r="M1407" s="147"/>
      <c r="T1407" s="55"/>
      <c r="AT1407" s="16" t="s">
        <v>140</v>
      </c>
      <c r="AU1407" s="16" t="s">
        <v>85</v>
      </c>
    </row>
    <row r="1408" spans="2:65" s="12" customFormat="1">
      <c r="B1408" s="148"/>
      <c r="D1408" s="144" t="s">
        <v>141</v>
      </c>
      <c r="E1408" s="149" t="s">
        <v>1</v>
      </c>
      <c r="F1408" s="150" t="s">
        <v>1992</v>
      </c>
      <c r="H1408" s="149" t="s">
        <v>1</v>
      </c>
      <c r="I1408" s="151"/>
      <c r="L1408" s="148"/>
      <c r="M1408" s="152"/>
      <c r="T1408" s="153"/>
      <c r="AT1408" s="149" t="s">
        <v>141</v>
      </c>
      <c r="AU1408" s="149" t="s">
        <v>85</v>
      </c>
      <c r="AV1408" s="12" t="s">
        <v>83</v>
      </c>
      <c r="AW1408" s="12" t="s">
        <v>32</v>
      </c>
      <c r="AX1408" s="12" t="s">
        <v>76</v>
      </c>
      <c r="AY1408" s="149" t="s">
        <v>132</v>
      </c>
    </row>
    <row r="1409" spans="2:65" s="13" customFormat="1">
      <c r="B1409" s="154"/>
      <c r="D1409" s="144" t="s">
        <v>141</v>
      </c>
      <c r="E1409" s="155" t="s">
        <v>1</v>
      </c>
      <c r="F1409" s="156" t="s">
        <v>1993</v>
      </c>
      <c r="H1409" s="157">
        <v>3.84</v>
      </c>
      <c r="I1409" s="158"/>
      <c r="L1409" s="154"/>
      <c r="M1409" s="159"/>
      <c r="T1409" s="160"/>
      <c r="AT1409" s="155" t="s">
        <v>141</v>
      </c>
      <c r="AU1409" s="155" t="s">
        <v>85</v>
      </c>
      <c r="AV1409" s="13" t="s">
        <v>85</v>
      </c>
      <c r="AW1409" s="13" t="s">
        <v>32</v>
      </c>
      <c r="AX1409" s="13" t="s">
        <v>76</v>
      </c>
      <c r="AY1409" s="155" t="s">
        <v>132</v>
      </c>
    </row>
    <row r="1410" spans="2:65" s="14" customFormat="1">
      <c r="B1410" s="161"/>
      <c r="D1410" s="144" t="s">
        <v>141</v>
      </c>
      <c r="E1410" s="162" t="s">
        <v>1</v>
      </c>
      <c r="F1410" s="163" t="s">
        <v>144</v>
      </c>
      <c r="H1410" s="164">
        <v>3.84</v>
      </c>
      <c r="I1410" s="165"/>
      <c r="L1410" s="161"/>
      <c r="M1410" s="166"/>
      <c r="T1410" s="167"/>
      <c r="AT1410" s="162" t="s">
        <v>141</v>
      </c>
      <c r="AU1410" s="162" t="s">
        <v>85</v>
      </c>
      <c r="AV1410" s="14" t="s">
        <v>131</v>
      </c>
      <c r="AW1410" s="14" t="s">
        <v>32</v>
      </c>
      <c r="AX1410" s="14" t="s">
        <v>83</v>
      </c>
      <c r="AY1410" s="162" t="s">
        <v>132</v>
      </c>
    </row>
    <row r="1411" spans="2:65" s="11" customFormat="1" ht="22.95" customHeight="1">
      <c r="B1411" s="119"/>
      <c r="D1411" s="120" t="s">
        <v>75</v>
      </c>
      <c r="E1411" s="129" t="s">
        <v>699</v>
      </c>
      <c r="F1411" s="129" t="s">
        <v>700</v>
      </c>
      <c r="I1411" s="122"/>
      <c r="J1411" s="130">
        <f>BK1411</f>
        <v>0</v>
      </c>
      <c r="L1411" s="119"/>
      <c r="M1411" s="124"/>
      <c r="P1411" s="125">
        <f>SUM(P1412:P1449)</f>
        <v>0</v>
      </c>
      <c r="R1411" s="125">
        <f>SUM(R1412:R1449)</f>
        <v>1.3217217000000001</v>
      </c>
      <c r="T1411" s="126">
        <f>SUM(T1412:T1449)</f>
        <v>0</v>
      </c>
      <c r="AR1411" s="120" t="s">
        <v>85</v>
      </c>
      <c r="AT1411" s="127" t="s">
        <v>75</v>
      </c>
      <c r="AU1411" s="127" t="s">
        <v>83</v>
      </c>
      <c r="AY1411" s="120" t="s">
        <v>132</v>
      </c>
      <c r="BK1411" s="128">
        <f>SUM(BK1412:BK1449)</f>
        <v>0</v>
      </c>
    </row>
    <row r="1412" spans="2:65" s="1" customFormat="1" ht="24.15" customHeight="1">
      <c r="B1412" s="31"/>
      <c r="C1412" s="131" t="s">
        <v>1994</v>
      </c>
      <c r="D1412" s="131" t="s">
        <v>135</v>
      </c>
      <c r="E1412" s="132" t="s">
        <v>702</v>
      </c>
      <c r="F1412" s="133" t="s">
        <v>703</v>
      </c>
      <c r="G1412" s="134" t="s">
        <v>191</v>
      </c>
      <c r="H1412" s="135">
        <v>2782.5720000000001</v>
      </c>
      <c r="I1412" s="136"/>
      <c r="J1412" s="137">
        <f>ROUND(I1412*H1412,2)</f>
        <v>0</v>
      </c>
      <c r="K1412" s="133" t="s">
        <v>151</v>
      </c>
      <c r="L1412" s="31"/>
      <c r="M1412" s="138" t="s">
        <v>1</v>
      </c>
      <c r="N1412" s="139" t="s">
        <v>41</v>
      </c>
      <c r="P1412" s="140">
        <f>O1412*H1412</f>
        <v>0</v>
      </c>
      <c r="Q1412" s="140">
        <v>0</v>
      </c>
      <c r="R1412" s="140">
        <f>Q1412*H1412</f>
        <v>0</v>
      </c>
      <c r="S1412" s="140">
        <v>0</v>
      </c>
      <c r="T1412" s="141">
        <f>S1412*H1412</f>
        <v>0</v>
      </c>
      <c r="AR1412" s="142" t="s">
        <v>241</v>
      </c>
      <c r="AT1412" s="142" t="s">
        <v>135</v>
      </c>
      <c r="AU1412" s="142" t="s">
        <v>85</v>
      </c>
      <c r="AY1412" s="16" t="s">
        <v>132</v>
      </c>
      <c r="BE1412" s="143">
        <f>IF(N1412="základní",J1412,0)</f>
        <v>0</v>
      </c>
      <c r="BF1412" s="143">
        <f>IF(N1412="snížená",J1412,0)</f>
        <v>0</v>
      </c>
      <c r="BG1412" s="143">
        <f>IF(N1412="zákl. přenesená",J1412,0)</f>
        <v>0</v>
      </c>
      <c r="BH1412" s="143">
        <f>IF(N1412="sníž. přenesená",J1412,0)</f>
        <v>0</v>
      </c>
      <c r="BI1412" s="143">
        <f>IF(N1412="nulová",J1412,0)</f>
        <v>0</v>
      </c>
      <c r="BJ1412" s="16" t="s">
        <v>83</v>
      </c>
      <c r="BK1412" s="143">
        <f>ROUND(I1412*H1412,2)</f>
        <v>0</v>
      </c>
      <c r="BL1412" s="16" t="s">
        <v>241</v>
      </c>
      <c r="BM1412" s="142" t="s">
        <v>1995</v>
      </c>
    </row>
    <row r="1413" spans="2:65" s="1" customFormat="1">
      <c r="B1413" s="31"/>
      <c r="D1413" s="144" t="s">
        <v>140</v>
      </c>
      <c r="F1413" s="145" t="s">
        <v>705</v>
      </c>
      <c r="I1413" s="146"/>
      <c r="L1413" s="31"/>
      <c r="M1413" s="147"/>
      <c r="T1413" s="55"/>
      <c r="AT1413" s="16" t="s">
        <v>140</v>
      </c>
      <c r="AU1413" s="16" t="s">
        <v>85</v>
      </c>
    </row>
    <row r="1414" spans="2:65" s="12" customFormat="1">
      <c r="B1414" s="148"/>
      <c r="D1414" s="144" t="s">
        <v>141</v>
      </c>
      <c r="E1414" s="149" t="s">
        <v>1</v>
      </c>
      <c r="F1414" s="150" t="s">
        <v>1996</v>
      </c>
      <c r="H1414" s="149" t="s">
        <v>1</v>
      </c>
      <c r="I1414" s="151"/>
      <c r="L1414" s="148"/>
      <c r="M1414" s="152"/>
      <c r="T1414" s="153"/>
      <c r="AT1414" s="149" t="s">
        <v>141</v>
      </c>
      <c r="AU1414" s="149" t="s">
        <v>85</v>
      </c>
      <c r="AV1414" s="12" t="s">
        <v>83</v>
      </c>
      <c r="AW1414" s="12" t="s">
        <v>32</v>
      </c>
      <c r="AX1414" s="12" t="s">
        <v>76</v>
      </c>
      <c r="AY1414" s="149" t="s">
        <v>132</v>
      </c>
    </row>
    <row r="1415" spans="2:65" s="13" customFormat="1">
      <c r="B1415" s="154"/>
      <c r="D1415" s="144" t="s">
        <v>141</v>
      </c>
      <c r="E1415" s="155" t="s">
        <v>1</v>
      </c>
      <c r="F1415" s="156" t="s">
        <v>1997</v>
      </c>
      <c r="H1415" s="157">
        <v>634.99800000000005</v>
      </c>
      <c r="I1415" s="158"/>
      <c r="L1415" s="154"/>
      <c r="M1415" s="159"/>
      <c r="T1415" s="160"/>
      <c r="AT1415" s="155" t="s">
        <v>141</v>
      </c>
      <c r="AU1415" s="155" t="s">
        <v>85</v>
      </c>
      <c r="AV1415" s="13" t="s">
        <v>85</v>
      </c>
      <c r="AW1415" s="13" t="s">
        <v>32</v>
      </c>
      <c r="AX1415" s="13" t="s">
        <v>76</v>
      </c>
      <c r="AY1415" s="155" t="s">
        <v>132</v>
      </c>
    </row>
    <row r="1416" spans="2:65" s="12" customFormat="1">
      <c r="B1416" s="148"/>
      <c r="D1416" s="144" t="s">
        <v>141</v>
      </c>
      <c r="E1416" s="149" t="s">
        <v>1</v>
      </c>
      <c r="F1416" s="150" t="s">
        <v>1998</v>
      </c>
      <c r="H1416" s="149" t="s">
        <v>1</v>
      </c>
      <c r="I1416" s="151"/>
      <c r="L1416" s="148"/>
      <c r="M1416" s="152"/>
      <c r="T1416" s="153"/>
      <c r="AT1416" s="149" t="s">
        <v>141</v>
      </c>
      <c r="AU1416" s="149" t="s">
        <v>85</v>
      </c>
      <c r="AV1416" s="12" t="s">
        <v>83</v>
      </c>
      <c r="AW1416" s="12" t="s">
        <v>32</v>
      </c>
      <c r="AX1416" s="12" t="s">
        <v>76</v>
      </c>
      <c r="AY1416" s="149" t="s">
        <v>132</v>
      </c>
    </row>
    <row r="1417" spans="2:65" s="13" customFormat="1">
      <c r="B1417" s="154"/>
      <c r="D1417" s="144" t="s">
        <v>141</v>
      </c>
      <c r="E1417" s="155" t="s">
        <v>1</v>
      </c>
      <c r="F1417" s="156" t="s">
        <v>1999</v>
      </c>
      <c r="H1417" s="157">
        <v>1056.6500000000001</v>
      </c>
      <c r="I1417" s="158"/>
      <c r="L1417" s="154"/>
      <c r="M1417" s="159"/>
      <c r="T1417" s="160"/>
      <c r="AT1417" s="155" t="s">
        <v>141</v>
      </c>
      <c r="AU1417" s="155" t="s">
        <v>85</v>
      </c>
      <c r="AV1417" s="13" t="s">
        <v>85</v>
      </c>
      <c r="AW1417" s="13" t="s">
        <v>32</v>
      </c>
      <c r="AX1417" s="13" t="s">
        <v>76</v>
      </c>
      <c r="AY1417" s="155" t="s">
        <v>132</v>
      </c>
    </row>
    <row r="1418" spans="2:65" s="12" customFormat="1">
      <c r="B1418" s="148"/>
      <c r="D1418" s="144" t="s">
        <v>141</v>
      </c>
      <c r="E1418" s="149" t="s">
        <v>1</v>
      </c>
      <c r="F1418" s="150" t="s">
        <v>2000</v>
      </c>
      <c r="H1418" s="149" t="s">
        <v>1</v>
      </c>
      <c r="I1418" s="151"/>
      <c r="L1418" s="148"/>
      <c r="M1418" s="152"/>
      <c r="T1418" s="153"/>
      <c r="AT1418" s="149" t="s">
        <v>141</v>
      </c>
      <c r="AU1418" s="149" t="s">
        <v>85</v>
      </c>
      <c r="AV1418" s="12" t="s">
        <v>83</v>
      </c>
      <c r="AW1418" s="12" t="s">
        <v>32</v>
      </c>
      <c r="AX1418" s="12" t="s">
        <v>76</v>
      </c>
      <c r="AY1418" s="149" t="s">
        <v>132</v>
      </c>
    </row>
    <row r="1419" spans="2:65" s="13" customFormat="1">
      <c r="B1419" s="154"/>
      <c r="D1419" s="144" t="s">
        <v>141</v>
      </c>
      <c r="E1419" s="155" t="s">
        <v>1</v>
      </c>
      <c r="F1419" s="156" t="s">
        <v>2001</v>
      </c>
      <c r="H1419" s="157">
        <v>1516.8720000000001</v>
      </c>
      <c r="I1419" s="158"/>
      <c r="L1419" s="154"/>
      <c r="M1419" s="159"/>
      <c r="T1419" s="160"/>
      <c r="AT1419" s="155" t="s">
        <v>141</v>
      </c>
      <c r="AU1419" s="155" t="s">
        <v>85</v>
      </c>
      <c r="AV1419" s="13" t="s">
        <v>85</v>
      </c>
      <c r="AW1419" s="13" t="s">
        <v>32</v>
      </c>
      <c r="AX1419" s="13" t="s">
        <v>76</v>
      </c>
      <c r="AY1419" s="155" t="s">
        <v>132</v>
      </c>
    </row>
    <row r="1420" spans="2:65" s="12" customFormat="1">
      <c r="B1420" s="148"/>
      <c r="D1420" s="144" t="s">
        <v>141</v>
      </c>
      <c r="E1420" s="149" t="s">
        <v>1</v>
      </c>
      <c r="F1420" s="150" t="s">
        <v>2002</v>
      </c>
      <c r="H1420" s="149" t="s">
        <v>1</v>
      </c>
      <c r="I1420" s="151"/>
      <c r="L1420" s="148"/>
      <c r="M1420" s="152"/>
      <c r="T1420" s="153"/>
      <c r="AT1420" s="149" t="s">
        <v>141</v>
      </c>
      <c r="AU1420" s="149" t="s">
        <v>85</v>
      </c>
      <c r="AV1420" s="12" t="s">
        <v>83</v>
      </c>
      <c r="AW1420" s="12" t="s">
        <v>32</v>
      </c>
      <c r="AX1420" s="12" t="s">
        <v>76</v>
      </c>
      <c r="AY1420" s="149" t="s">
        <v>132</v>
      </c>
    </row>
    <row r="1421" spans="2:65" s="13" customFormat="1">
      <c r="B1421" s="154"/>
      <c r="D1421" s="144" t="s">
        <v>141</v>
      </c>
      <c r="E1421" s="155" t="s">
        <v>1</v>
      </c>
      <c r="F1421" s="156" t="s">
        <v>2003</v>
      </c>
      <c r="H1421" s="157">
        <v>-425.94799999999998</v>
      </c>
      <c r="I1421" s="158"/>
      <c r="L1421" s="154"/>
      <c r="M1421" s="159"/>
      <c r="T1421" s="160"/>
      <c r="AT1421" s="155" t="s">
        <v>141</v>
      </c>
      <c r="AU1421" s="155" t="s">
        <v>85</v>
      </c>
      <c r="AV1421" s="13" t="s">
        <v>85</v>
      </c>
      <c r="AW1421" s="13" t="s">
        <v>32</v>
      </c>
      <c r="AX1421" s="13" t="s">
        <v>76</v>
      </c>
      <c r="AY1421" s="155" t="s">
        <v>132</v>
      </c>
    </row>
    <row r="1422" spans="2:65" s="14" customFormat="1">
      <c r="B1422" s="161"/>
      <c r="D1422" s="144" t="s">
        <v>141</v>
      </c>
      <c r="E1422" s="162" t="s">
        <v>1</v>
      </c>
      <c r="F1422" s="163" t="s">
        <v>144</v>
      </c>
      <c r="H1422" s="164">
        <v>2782.5720000000006</v>
      </c>
      <c r="I1422" s="165"/>
      <c r="L1422" s="161"/>
      <c r="M1422" s="166"/>
      <c r="T1422" s="167"/>
      <c r="AT1422" s="162" t="s">
        <v>141</v>
      </c>
      <c r="AU1422" s="162" t="s">
        <v>85</v>
      </c>
      <c r="AV1422" s="14" t="s">
        <v>131</v>
      </c>
      <c r="AW1422" s="14" t="s">
        <v>32</v>
      </c>
      <c r="AX1422" s="14" t="s">
        <v>83</v>
      </c>
      <c r="AY1422" s="162" t="s">
        <v>132</v>
      </c>
    </row>
    <row r="1423" spans="2:65" s="1" customFormat="1" ht="24.15" customHeight="1">
      <c r="B1423" s="31"/>
      <c r="C1423" s="131" t="s">
        <v>2004</v>
      </c>
      <c r="D1423" s="131" t="s">
        <v>135</v>
      </c>
      <c r="E1423" s="132" t="s">
        <v>709</v>
      </c>
      <c r="F1423" s="133" t="s">
        <v>710</v>
      </c>
      <c r="G1423" s="134" t="s">
        <v>191</v>
      </c>
      <c r="H1423" s="135">
        <v>2782.5720000000001</v>
      </c>
      <c r="I1423" s="136"/>
      <c r="J1423" s="137">
        <f>ROUND(I1423*H1423,2)</f>
        <v>0</v>
      </c>
      <c r="K1423" s="133" t="s">
        <v>151</v>
      </c>
      <c r="L1423" s="31"/>
      <c r="M1423" s="138" t="s">
        <v>1</v>
      </c>
      <c r="N1423" s="139" t="s">
        <v>41</v>
      </c>
      <c r="P1423" s="140">
        <f>O1423*H1423</f>
        <v>0</v>
      </c>
      <c r="Q1423" s="140">
        <v>2.0000000000000001E-4</v>
      </c>
      <c r="R1423" s="140">
        <f>Q1423*H1423</f>
        <v>0.55651440000000008</v>
      </c>
      <c r="S1423" s="140">
        <v>0</v>
      </c>
      <c r="T1423" s="141">
        <f>S1423*H1423</f>
        <v>0</v>
      </c>
      <c r="AR1423" s="142" t="s">
        <v>241</v>
      </c>
      <c r="AT1423" s="142" t="s">
        <v>135</v>
      </c>
      <c r="AU1423" s="142" t="s">
        <v>85</v>
      </c>
      <c r="AY1423" s="16" t="s">
        <v>132</v>
      </c>
      <c r="BE1423" s="143">
        <f>IF(N1423="základní",J1423,0)</f>
        <v>0</v>
      </c>
      <c r="BF1423" s="143">
        <f>IF(N1423="snížená",J1423,0)</f>
        <v>0</v>
      </c>
      <c r="BG1423" s="143">
        <f>IF(N1423="zákl. přenesená",J1423,0)</f>
        <v>0</v>
      </c>
      <c r="BH1423" s="143">
        <f>IF(N1423="sníž. přenesená",J1423,0)</f>
        <v>0</v>
      </c>
      <c r="BI1423" s="143">
        <f>IF(N1423="nulová",J1423,0)</f>
        <v>0</v>
      </c>
      <c r="BJ1423" s="16" t="s">
        <v>83</v>
      </c>
      <c r="BK1423" s="143">
        <f>ROUND(I1423*H1423,2)</f>
        <v>0</v>
      </c>
      <c r="BL1423" s="16" t="s">
        <v>241</v>
      </c>
      <c r="BM1423" s="142" t="s">
        <v>2005</v>
      </c>
    </row>
    <row r="1424" spans="2:65" s="1" customFormat="1" ht="19.2">
      <c r="B1424" s="31"/>
      <c r="D1424" s="144" t="s">
        <v>140</v>
      </c>
      <c r="F1424" s="145" t="s">
        <v>712</v>
      </c>
      <c r="I1424" s="146"/>
      <c r="L1424" s="31"/>
      <c r="M1424" s="147"/>
      <c r="T1424" s="55"/>
      <c r="AT1424" s="16" t="s">
        <v>140</v>
      </c>
      <c r="AU1424" s="16" t="s">
        <v>85</v>
      </c>
    </row>
    <row r="1425" spans="2:65" s="12" customFormat="1">
      <c r="B1425" s="148"/>
      <c r="D1425" s="144" t="s">
        <v>141</v>
      </c>
      <c r="E1425" s="149" t="s">
        <v>1</v>
      </c>
      <c r="F1425" s="150" t="s">
        <v>1996</v>
      </c>
      <c r="H1425" s="149" t="s">
        <v>1</v>
      </c>
      <c r="I1425" s="151"/>
      <c r="L1425" s="148"/>
      <c r="M1425" s="152"/>
      <c r="T1425" s="153"/>
      <c r="AT1425" s="149" t="s">
        <v>141</v>
      </c>
      <c r="AU1425" s="149" t="s">
        <v>85</v>
      </c>
      <c r="AV1425" s="12" t="s">
        <v>83</v>
      </c>
      <c r="AW1425" s="12" t="s">
        <v>32</v>
      </c>
      <c r="AX1425" s="12" t="s">
        <v>76</v>
      </c>
      <c r="AY1425" s="149" t="s">
        <v>132</v>
      </c>
    </row>
    <row r="1426" spans="2:65" s="13" customFormat="1">
      <c r="B1426" s="154"/>
      <c r="D1426" s="144" t="s">
        <v>141</v>
      </c>
      <c r="E1426" s="155" t="s">
        <v>1</v>
      </c>
      <c r="F1426" s="156" t="s">
        <v>1997</v>
      </c>
      <c r="H1426" s="157">
        <v>634.99800000000005</v>
      </c>
      <c r="I1426" s="158"/>
      <c r="L1426" s="154"/>
      <c r="M1426" s="159"/>
      <c r="T1426" s="160"/>
      <c r="AT1426" s="155" t="s">
        <v>141</v>
      </c>
      <c r="AU1426" s="155" t="s">
        <v>85</v>
      </c>
      <c r="AV1426" s="13" t="s">
        <v>85</v>
      </c>
      <c r="AW1426" s="13" t="s">
        <v>32</v>
      </c>
      <c r="AX1426" s="13" t="s">
        <v>76</v>
      </c>
      <c r="AY1426" s="155" t="s">
        <v>132</v>
      </c>
    </row>
    <row r="1427" spans="2:65" s="12" customFormat="1">
      <c r="B1427" s="148"/>
      <c r="D1427" s="144" t="s">
        <v>141</v>
      </c>
      <c r="E1427" s="149" t="s">
        <v>1</v>
      </c>
      <c r="F1427" s="150" t="s">
        <v>1998</v>
      </c>
      <c r="H1427" s="149" t="s">
        <v>1</v>
      </c>
      <c r="I1427" s="151"/>
      <c r="L1427" s="148"/>
      <c r="M1427" s="152"/>
      <c r="T1427" s="153"/>
      <c r="AT1427" s="149" t="s">
        <v>141</v>
      </c>
      <c r="AU1427" s="149" t="s">
        <v>85</v>
      </c>
      <c r="AV1427" s="12" t="s">
        <v>83</v>
      </c>
      <c r="AW1427" s="12" t="s">
        <v>32</v>
      </c>
      <c r="AX1427" s="12" t="s">
        <v>76</v>
      </c>
      <c r="AY1427" s="149" t="s">
        <v>132</v>
      </c>
    </row>
    <row r="1428" spans="2:65" s="13" customFormat="1">
      <c r="B1428" s="154"/>
      <c r="D1428" s="144" t="s">
        <v>141</v>
      </c>
      <c r="E1428" s="155" t="s">
        <v>1</v>
      </c>
      <c r="F1428" s="156" t="s">
        <v>1999</v>
      </c>
      <c r="H1428" s="157">
        <v>1056.6500000000001</v>
      </c>
      <c r="I1428" s="158"/>
      <c r="L1428" s="154"/>
      <c r="M1428" s="159"/>
      <c r="T1428" s="160"/>
      <c r="AT1428" s="155" t="s">
        <v>141</v>
      </c>
      <c r="AU1428" s="155" t="s">
        <v>85</v>
      </c>
      <c r="AV1428" s="13" t="s">
        <v>85</v>
      </c>
      <c r="AW1428" s="13" t="s">
        <v>32</v>
      </c>
      <c r="AX1428" s="13" t="s">
        <v>76</v>
      </c>
      <c r="AY1428" s="155" t="s">
        <v>132</v>
      </c>
    </row>
    <row r="1429" spans="2:65" s="12" customFormat="1">
      <c r="B1429" s="148"/>
      <c r="D1429" s="144" t="s">
        <v>141</v>
      </c>
      <c r="E1429" s="149" t="s">
        <v>1</v>
      </c>
      <c r="F1429" s="150" t="s">
        <v>2000</v>
      </c>
      <c r="H1429" s="149" t="s">
        <v>1</v>
      </c>
      <c r="I1429" s="151"/>
      <c r="L1429" s="148"/>
      <c r="M1429" s="152"/>
      <c r="T1429" s="153"/>
      <c r="AT1429" s="149" t="s">
        <v>141</v>
      </c>
      <c r="AU1429" s="149" t="s">
        <v>85</v>
      </c>
      <c r="AV1429" s="12" t="s">
        <v>83</v>
      </c>
      <c r="AW1429" s="12" t="s">
        <v>32</v>
      </c>
      <c r="AX1429" s="12" t="s">
        <v>76</v>
      </c>
      <c r="AY1429" s="149" t="s">
        <v>132</v>
      </c>
    </row>
    <row r="1430" spans="2:65" s="13" customFormat="1">
      <c r="B1430" s="154"/>
      <c r="D1430" s="144" t="s">
        <v>141</v>
      </c>
      <c r="E1430" s="155" t="s">
        <v>1</v>
      </c>
      <c r="F1430" s="156" t="s">
        <v>2001</v>
      </c>
      <c r="H1430" s="157">
        <v>1516.8720000000001</v>
      </c>
      <c r="I1430" s="158"/>
      <c r="L1430" s="154"/>
      <c r="M1430" s="159"/>
      <c r="T1430" s="160"/>
      <c r="AT1430" s="155" t="s">
        <v>141</v>
      </c>
      <c r="AU1430" s="155" t="s">
        <v>85</v>
      </c>
      <c r="AV1430" s="13" t="s">
        <v>85</v>
      </c>
      <c r="AW1430" s="13" t="s">
        <v>32</v>
      </c>
      <c r="AX1430" s="13" t="s">
        <v>76</v>
      </c>
      <c r="AY1430" s="155" t="s">
        <v>132</v>
      </c>
    </row>
    <row r="1431" spans="2:65" s="12" customFormat="1">
      <c r="B1431" s="148"/>
      <c r="D1431" s="144" t="s">
        <v>141</v>
      </c>
      <c r="E1431" s="149" t="s">
        <v>1</v>
      </c>
      <c r="F1431" s="150" t="s">
        <v>2002</v>
      </c>
      <c r="H1431" s="149" t="s">
        <v>1</v>
      </c>
      <c r="I1431" s="151"/>
      <c r="L1431" s="148"/>
      <c r="M1431" s="152"/>
      <c r="T1431" s="153"/>
      <c r="AT1431" s="149" t="s">
        <v>141</v>
      </c>
      <c r="AU1431" s="149" t="s">
        <v>85</v>
      </c>
      <c r="AV1431" s="12" t="s">
        <v>83</v>
      </c>
      <c r="AW1431" s="12" t="s">
        <v>32</v>
      </c>
      <c r="AX1431" s="12" t="s">
        <v>76</v>
      </c>
      <c r="AY1431" s="149" t="s">
        <v>132</v>
      </c>
    </row>
    <row r="1432" spans="2:65" s="13" customFormat="1">
      <c r="B1432" s="154"/>
      <c r="D1432" s="144" t="s">
        <v>141</v>
      </c>
      <c r="E1432" s="155" t="s">
        <v>1</v>
      </c>
      <c r="F1432" s="156" t="s">
        <v>2003</v>
      </c>
      <c r="H1432" s="157">
        <v>-425.94799999999998</v>
      </c>
      <c r="I1432" s="158"/>
      <c r="L1432" s="154"/>
      <c r="M1432" s="159"/>
      <c r="T1432" s="160"/>
      <c r="AT1432" s="155" t="s">
        <v>141</v>
      </c>
      <c r="AU1432" s="155" t="s">
        <v>85</v>
      </c>
      <c r="AV1432" s="13" t="s">
        <v>85</v>
      </c>
      <c r="AW1432" s="13" t="s">
        <v>32</v>
      </c>
      <c r="AX1432" s="13" t="s">
        <v>76</v>
      </c>
      <c r="AY1432" s="155" t="s">
        <v>132</v>
      </c>
    </row>
    <row r="1433" spans="2:65" s="14" customFormat="1">
      <c r="B1433" s="161"/>
      <c r="D1433" s="144" t="s">
        <v>141</v>
      </c>
      <c r="E1433" s="162" t="s">
        <v>1</v>
      </c>
      <c r="F1433" s="163" t="s">
        <v>144</v>
      </c>
      <c r="H1433" s="164">
        <v>2782.5720000000006</v>
      </c>
      <c r="I1433" s="165"/>
      <c r="L1433" s="161"/>
      <c r="M1433" s="166"/>
      <c r="T1433" s="167"/>
      <c r="AT1433" s="162" t="s">
        <v>141</v>
      </c>
      <c r="AU1433" s="162" t="s">
        <v>85</v>
      </c>
      <c r="AV1433" s="14" t="s">
        <v>131</v>
      </c>
      <c r="AW1433" s="14" t="s">
        <v>32</v>
      </c>
      <c r="AX1433" s="14" t="s">
        <v>83</v>
      </c>
      <c r="AY1433" s="162" t="s">
        <v>132</v>
      </c>
    </row>
    <row r="1434" spans="2:65" s="1" customFormat="1" ht="33" customHeight="1">
      <c r="B1434" s="31"/>
      <c r="C1434" s="131" t="s">
        <v>2006</v>
      </c>
      <c r="D1434" s="131" t="s">
        <v>135</v>
      </c>
      <c r="E1434" s="132" t="s">
        <v>714</v>
      </c>
      <c r="F1434" s="133" t="s">
        <v>715</v>
      </c>
      <c r="G1434" s="134" t="s">
        <v>191</v>
      </c>
      <c r="H1434" s="135">
        <v>2782.5720000000001</v>
      </c>
      <c r="I1434" s="136"/>
      <c r="J1434" s="137">
        <f>ROUND(I1434*H1434,2)</f>
        <v>0</v>
      </c>
      <c r="K1434" s="133" t="s">
        <v>151</v>
      </c>
      <c r="L1434" s="31"/>
      <c r="M1434" s="138" t="s">
        <v>1</v>
      </c>
      <c r="N1434" s="139" t="s">
        <v>41</v>
      </c>
      <c r="P1434" s="140">
        <f>O1434*H1434</f>
        <v>0</v>
      </c>
      <c r="Q1434" s="140">
        <v>2.5999999999999998E-4</v>
      </c>
      <c r="R1434" s="140">
        <f>Q1434*H1434</f>
        <v>0.72346871999999995</v>
      </c>
      <c r="S1434" s="140">
        <v>0</v>
      </c>
      <c r="T1434" s="141">
        <f>S1434*H1434</f>
        <v>0</v>
      </c>
      <c r="AR1434" s="142" t="s">
        <v>241</v>
      </c>
      <c r="AT1434" s="142" t="s">
        <v>135</v>
      </c>
      <c r="AU1434" s="142" t="s">
        <v>85</v>
      </c>
      <c r="AY1434" s="16" t="s">
        <v>132</v>
      </c>
      <c r="BE1434" s="143">
        <f>IF(N1434="základní",J1434,0)</f>
        <v>0</v>
      </c>
      <c r="BF1434" s="143">
        <f>IF(N1434="snížená",J1434,0)</f>
        <v>0</v>
      </c>
      <c r="BG1434" s="143">
        <f>IF(N1434="zákl. přenesená",J1434,0)</f>
        <v>0</v>
      </c>
      <c r="BH1434" s="143">
        <f>IF(N1434="sníž. přenesená",J1434,0)</f>
        <v>0</v>
      </c>
      <c r="BI1434" s="143">
        <f>IF(N1434="nulová",J1434,0)</f>
        <v>0</v>
      </c>
      <c r="BJ1434" s="16" t="s">
        <v>83</v>
      </c>
      <c r="BK1434" s="143">
        <f>ROUND(I1434*H1434,2)</f>
        <v>0</v>
      </c>
      <c r="BL1434" s="16" t="s">
        <v>241</v>
      </c>
      <c r="BM1434" s="142" t="s">
        <v>2007</v>
      </c>
    </row>
    <row r="1435" spans="2:65" s="1" customFormat="1" ht="28.8">
      <c r="B1435" s="31"/>
      <c r="D1435" s="144" t="s">
        <v>140</v>
      </c>
      <c r="F1435" s="145" t="s">
        <v>717</v>
      </c>
      <c r="I1435" s="146"/>
      <c r="L1435" s="31"/>
      <c r="M1435" s="147"/>
      <c r="T1435" s="55"/>
      <c r="AT1435" s="16" t="s">
        <v>140</v>
      </c>
      <c r="AU1435" s="16" t="s">
        <v>85</v>
      </c>
    </row>
    <row r="1436" spans="2:65" s="12" customFormat="1">
      <c r="B1436" s="148"/>
      <c r="D1436" s="144" t="s">
        <v>141</v>
      </c>
      <c r="E1436" s="149" t="s">
        <v>1</v>
      </c>
      <c r="F1436" s="150" t="s">
        <v>1996</v>
      </c>
      <c r="H1436" s="149" t="s">
        <v>1</v>
      </c>
      <c r="I1436" s="151"/>
      <c r="L1436" s="148"/>
      <c r="M1436" s="152"/>
      <c r="T1436" s="153"/>
      <c r="AT1436" s="149" t="s">
        <v>141</v>
      </c>
      <c r="AU1436" s="149" t="s">
        <v>85</v>
      </c>
      <c r="AV1436" s="12" t="s">
        <v>83</v>
      </c>
      <c r="AW1436" s="12" t="s">
        <v>32</v>
      </c>
      <c r="AX1436" s="12" t="s">
        <v>76</v>
      </c>
      <c r="AY1436" s="149" t="s">
        <v>132</v>
      </c>
    </row>
    <row r="1437" spans="2:65" s="13" customFormat="1">
      <c r="B1437" s="154"/>
      <c r="D1437" s="144" t="s">
        <v>141</v>
      </c>
      <c r="E1437" s="155" t="s">
        <v>1</v>
      </c>
      <c r="F1437" s="156" t="s">
        <v>1997</v>
      </c>
      <c r="H1437" s="157">
        <v>634.99800000000005</v>
      </c>
      <c r="I1437" s="158"/>
      <c r="L1437" s="154"/>
      <c r="M1437" s="159"/>
      <c r="T1437" s="160"/>
      <c r="AT1437" s="155" t="s">
        <v>141</v>
      </c>
      <c r="AU1437" s="155" t="s">
        <v>85</v>
      </c>
      <c r="AV1437" s="13" t="s">
        <v>85</v>
      </c>
      <c r="AW1437" s="13" t="s">
        <v>32</v>
      </c>
      <c r="AX1437" s="13" t="s">
        <v>76</v>
      </c>
      <c r="AY1437" s="155" t="s">
        <v>132</v>
      </c>
    </row>
    <row r="1438" spans="2:65" s="12" customFormat="1">
      <c r="B1438" s="148"/>
      <c r="D1438" s="144" t="s">
        <v>141</v>
      </c>
      <c r="E1438" s="149" t="s">
        <v>1</v>
      </c>
      <c r="F1438" s="150" t="s">
        <v>1998</v>
      </c>
      <c r="H1438" s="149" t="s">
        <v>1</v>
      </c>
      <c r="I1438" s="151"/>
      <c r="L1438" s="148"/>
      <c r="M1438" s="152"/>
      <c r="T1438" s="153"/>
      <c r="AT1438" s="149" t="s">
        <v>141</v>
      </c>
      <c r="AU1438" s="149" t="s">
        <v>85</v>
      </c>
      <c r="AV1438" s="12" t="s">
        <v>83</v>
      </c>
      <c r="AW1438" s="12" t="s">
        <v>32</v>
      </c>
      <c r="AX1438" s="12" t="s">
        <v>76</v>
      </c>
      <c r="AY1438" s="149" t="s">
        <v>132</v>
      </c>
    </row>
    <row r="1439" spans="2:65" s="13" customFormat="1">
      <c r="B1439" s="154"/>
      <c r="D1439" s="144" t="s">
        <v>141</v>
      </c>
      <c r="E1439" s="155" t="s">
        <v>1</v>
      </c>
      <c r="F1439" s="156" t="s">
        <v>1999</v>
      </c>
      <c r="H1439" s="157">
        <v>1056.6500000000001</v>
      </c>
      <c r="I1439" s="158"/>
      <c r="L1439" s="154"/>
      <c r="M1439" s="159"/>
      <c r="T1439" s="160"/>
      <c r="AT1439" s="155" t="s">
        <v>141</v>
      </c>
      <c r="AU1439" s="155" t="s">
        <v>85</v>
      </c>
      <c r="AV1439" s="13" t="s">
        <v>85</v>
      </c>
      <c r="AW1439" s="13" t="s">
        <v>32</v>
      </c>
      <c r="AX1439" s="13" t="s">
        <v>76</v>
      </c>
      <c r="AY1439" s="155" t="s">
        <v>132</v>
      </c>
    </row>
    <row r="1440" spans="2:65" s="12" customFormat="1">
      <c r="B1440" s="148"/>
      <c r="D1440" s="144" t="s">
        <v>141</v>
      </c>
      <c r="E1440" s="149" t="s">
        <v>1</v>
      </c>
      <c r="F1440" s="150" t="s">
        <v>2000</v>
      </c>
      <c r="H1440" s="149" t="s">
        <v>1</v>
      </c>
      <c r="I1440" s="151"/>
      <c r="L1440" s="148"/>
      <c r="M1440" s="152"/>
      <c r="T1440" s="153"/>
      <c r="AT1440" s="149" t="s">
        <v>141</v>
      </c>
      <c r="AU1440" s="149" t="s">
        <v>85</v>
      </c>
      <c r="AV1440" s="12" t="s">
        <v>83</v>
      </c>
      <c r="AW1440" s="12" t="s">
        <v>32</v>
      </c>
      <c r="AX1440" s="12" t="s">
        <v>76</v>
      </c>
      <c r="AY1440" s="149" t="s">
        <v>132</v>
      </c>
    </row>
    <row r="1441" spans="2:65" s="13" customFormat="1">
      <c r="B1441" s="154"/>
      <c r="D1441" s="144" t="s">
        <v>141</v>
      </c>
      <c r="E1441" s="155" t="s">
        <v>1</v>
      </c>
      <c r="F1441" s="156" t="s">
        <v>2001</v>
      </c>
      <c r="H1441" s="157">
        <v>1516.8720000000001</v>
      </c>
      <c r="I1441" s="158"/>
      <c r="L1441" s="154"/>
      <c r="M1441" s="159"/>
      <c r="T1441" s="160"/>
      <c r="AT1441" s="155" t="s">
        <v>141</v>
      </c>
      <c r="AU1441" s="155" t="s">
        <v>85</v>
      </c>
      <c r="AV1441" s="13" t="s">
        <v>85</v>
      </c>
      <c r="AW1441" s="13" t="s">
        <v>32</v>
      </c>
      <c r="AX1441" s="13" t="s">
        <v>76</v>
      </c>
      <c r="AY1441" s="155" t="s">
        <v>132</v>
      </c>
    </row>
    <row r="1442" spans="2:65" s="12" customFormat="1">
      <c r="B1442" s="148"/>
      <c r="D1442" s="144" t="s">
        <v>141</v>
      </c>
      <c r="E1442" s="149" t="s">
        <v>1</v>
      </c>
      <c r="F1442" s="150" t="s">
        <v>2002</v>
      </c>
      <c r="H1442" s="149" t="s">
        <v>1</v>
      </c>
      <c r="I1442" s="151"/>
      <c r="L1442" s="148"/>
      <c r="M1442" s="152"/>
      <c r="T1442" s="153"/>
      <c r="AT1442" s="149" t="s">
        <v>141</v>
      </c>
      <c r="AU1442" s="149" t="s">
        <v>85</v>
      </c>
      <c r="AV1442" s="12" t="s">
        <v>83</v>
      </c>
      <c r="AW1442" s="12" t="s">
        <v>32</v>
      </c>
      <c r="AX1442" s="12" t="s">
        <v>76</v>
      </c>
      <c r="AY1442" s="149" t="s">
        <v>132</v>
      </c>
    </row>
    <row r="1443" spans="2:65" s="13" customFormat="1">
      <c r="B1443" s="154"/>
      <c r="D1443" s="144" t="s">
        <v>141</v>
      </c>
      <c r="E1443" s="155" t="s">
        <v>1</v>
      </c>
      <c r="F1443" s="156" t="s">
        <v>2003</v>
      </c>
      <c r="H1443" s="157">
        <v>-425.94799999999998</v>
      </c>
      <c r="I1443" s="158"/>
      <c r="L1443" s="154"/>
      <c r="M1443" s="159"/>
      <c r="T1443" s="160"/>
      <c r="AT1443" s="155" t="s">
        <v>141</v>
      </c>
      <c r="AU1443" s="155" t="s">
        <v>85</v>
      </c>
      <c r="AV1443" s="13" t="s">
        <v>85</v>
      </c>
      <c r="AW1443" s="13" t="s">
        <v>32</v>
      </c>
      <c r="AX1443" s="13" t="s">
        <v>76</v>
      </c>
      <c r="AY1443" s="155" t="s">
        <v>132</v>
      </c>
    </row>
    <row r="1444" spans="2:65" s="14" customFormat="1">
      <c r="B1444" s="161"/>
      <c r="D1444" s="144" t="s">
        <v>141</v>
      </c>
      <c r="E1444" s="162" t="s">
        <v>1</v>
      </c>
      <c r="F1444" s="163" t="s">
        <v>144</v>
      </c>
      <c r="H1444" s="164">
        <v>2782.5720000000006</v>
      </c>
      <c r="I1444" s="165"/>
      <c r="L1444" s="161"/>
      <c r="M1444" s="166"/>
      <c r="T1444" s="167"/>
      <c r="AT1444" s="162" t="s">
        <v>141</v>
      </c>
      <c r="AU1444" s="162" t="s">
        <v>85</v>
      </c>
      <c r="AV1444" s="14" t="s">
        <v>131</v>
      </c>
      <c r="AW1444" s="14" t="s">
        <v>32</v>
      </c>
      <c r="AX1444" s="14" t="s">
        <v>83</v>
      </c>
      <c r="AY1444" s="162" t="s">
        <v>132</v>
      </c>
    </row>
    <row r="1445" spans="2:65" s="1" customFormat="1" ht="37.950000000000003" customHeight="1">
      <c r="B1445" s="31"/>
      <c r="C1445" s="131" t="s">
        <v>2008</v>
      </c>
      <c r="D1445" s="131" t="s">
        <v>135</v>
      </c>
      <c r="E1445" s="132" t="s">
        <v>719</v>
      </c>
      <c r="F1445" s="133" t="s">
        <v>720</v>
      </c>
      <c r="G1445" s="134" t="s">
        <v>191</v>
      </c>
      <c r="H1445" s="135">
        <v>1391.2860000000001</v>
      </c>
      <c r="I1445" s="136"/>
      <c r="J1445" s="137">
        <f>ROUND(I1445*H1445,2)</f>
        <v>0</v>
      </c>
      <c r="K1445" s="133" t="s">
        <v>151</v>
      </c>
      <c r="L1445" s="31"/>
      <c r="M1445" s="138" t="s">
        <v>1</v>
      </c>
      <c r="N1445" s="139" t="s">
        <v>41</v>
      </c>
      <c r="P1445" s="140">
        <f>O1445*H1445</f>
        <v>0</v>
      </c>
      <c r="Q1445" s="140">
        <v>3.0000000000000001E-5</v>
      </c>
      <c r="R1445" s="140">
        <f>Q1445*H1445</f>
        <v>4.1738580000000004E-2</v>
      </c>
      <c r="S1445" s="140">
        <v>0</v>
      </c>
      <c r="T1445" s="141">
        <f>S1445*H1445</f>
        <v>0</v>
      </c>
      <c r="AR1445" s="142" t="s">
        <v>241</v>
      </c>
      <c r="AT1445" s="142" t="s">
        <v>135</v>
      </c>
      <c r="AU1445" s="142" t="s">
        <v>85</v>
      </c>
      <c r="AY1445" s="16" t="s">
        <v>132</v>
      </c>
      <c r="BE1445" s="143">
        <f>IF(N1445="základní",J1445,0)</f>
        <v>0</v>
      </c>
      <c r="BF1445" s="143">
        <f>IF(N1445="snížená",J1445,0)</f>
        <v>0</v>
      </c>
      <c r="BG1445" s="143">
        <f>IF(N1445="zákl. přenesená",J1445,0)</f>
        <v>0</v>
      </c>
      <c r="BH1445" s="143">
        <f>IF(N1445="sníž. přenesená",J1445,0)</f>
        <v>0</v>
      </c>
      <c r="BI1445" s="143">
        <f>IF(N1445="nulová",J1445,0)</f>
        <v>0</v>
      </c>
      <c r="BJ1445" s="16" t="s">
        <v>83</v>
      </c>
      <c r="BK1445" s="143">
        <f>ROUND(I1445*H1445,2)</f>
        <v>0</v>
      </c>
      <c r="BL1445" s="16" t="s">
        <v>241</v>
      </c>
      <c r="BM1445" s="142" t="s">
        <v>2009</v>
      </c>
    </row>
    <row r="1446" spans="2:65" s="1" customFormat="1" ht="28.8">
      <c r="B1446" s="31"/>
      <c r="D1446" s="144" t="s">
        <v>140</v>
      </c>
      <c r="F1446" s="145" t="s">
        <v>722</v>
      </c>
      <c r="I1446" s="146"/>
      <c r="L1446" s="31"/>
      <c r="M1446" s="147"/>
      <c r="T1446" s="55"/>
      <c r="AT1446" s="16" t="s">
        <v>140</v>
      </c>
      <c r="AU1446" s="16" t="s">
        <v>85</v>
      </c>
    </row>
    <row r="1447" spans="2:65" s="12" customFormat="1" ht="20.399999999999999">
      <c r="B1447" s="148"/>
      <c r="D1447" s="144" t="s">
        <v>141</v>
      </c>
      <c r="E1447" s="149" t="s">
        <v>1</v>
      </c>
      <c r="F1447" s="150" t="s">
        <v>723</v>
      </c>
      <c r="H1447" s="149" t="s">
        <v>1</v>
      </c>
      <c r="I1447" s="151"/>
      <c r="L1447" s="148"/>
      <c r="M1447" s="152"/>
      <c r="T1447" s="153"/>
      <c r="AT1447" s="149" t="s">
        <v>141</v>
      </c>
      <c r="AU1447" s="149" t="s">
        <v>85</v>
      </c>
      <c r="AV1447" s="12" t="s">
        <v>83</v>
      </c>
      <c r="AW1447" s="12" t="s">
        <v>32</v>
      </c>
      <c r="AX1447" s="12" t="s">
        <v>76</v>
      </c>
      <c r="AY1447" s="149" t="s">
        <v>132</v>
      </c>
    </row>
    <row r="1448" spans="2:65" s="13" customFormat="1">
      <c r="B1448" s="154"/>
      <c r="D1448" s="144" t="s">
        <v>141</v>
      </c>
      <c r="E1448" s="155" t="s">
        <v>1</v>
      </c>
      <c r="F1448" s="156" t="s">
        <v>2010</v>
      </c>
      <c r="H1448" s="157">
        <v>1391.2860000000001</v>
      </c>
      <c r="I1448" s="158"/>
      <c r="L1448" s="154"/>
      <c r="M1448" s="159"/>
      <c r="T1448" s="160"/>
      <c r="AT1448" s="155" t="s">
        <v>141</v>
      </c>
      <c r="AU1448" s="155" t="s">
        <v>85</v>
      </c>
      <c r="AV1448" s="13" t="s">
        <v>85</v>
      </c>
      <c r="AW1448" s="13" t="s">
        <v>32</v>
      </c>
      <c r="AX1448" s="13" t="s">
        <v>76</v>
      </c>
      <c r="AY1448" s="155" t="s">
        <v>132</v>
      </c>
    </row>
    <row r="1449" spans="2:65" s="14" customFormat="1">
      <c r="B1449" s="161"/>
      <c r="D1449" s="144" t="s">
        <v>141</v>
      </c>
      <c r="E1449" s="162" t="s">
        <v>1</v>
      </c>
      <c r="F1449" s="163" t="s">
        <v>144</v>
      </c>
      <c r="H1449" s="164">
        <v>1391.2860000000001</v>
      </c>
      <c r="I1449" s="165"/>
      <c r="L1449" s="161"/>
      <c r="M1449" s="166"/>
      <c r="T1449" s="167"/>
      <c r="AT1449" s="162" t="s">
        <v>141</v>
      </c>
      <c r="AU1449" s="162" t="s">
        <v>85</v>
      </c>
      <c r="AV1449" s="14" t="s">
        <v>131</v>
      </c>
      <c r="AW1449" s="14" t="s">
        <v>32</v>
      </c>
      <c r="AX1449" s="14" t="s">
        <v>83</v>
      </c>
      <c r="AY1449" s="162" t="s">
        <v>132</v>
      </c>
    </row>
    <row r="1450" spans="2:65" s="11" customFormat="1" ht="22.95" customHeight="1">
      <c r="B1450" s="119"/>
      <c r="D1450" s="120" t="s">
        <v>75</v>
      </c>
      <c r="E1450" s="129" t="s">
        <v>2011</v>
      </c>
      <c r="F1450" s="129" t="s">
        <v>2012</v>
      </c>
      <c r="I1450" s="122"/>
      <c r="J1450" s="130">
        <f>BK1450</f>
        <v>0</v>
      </c>
      <c r="L1450" s="119"/>
      <c r="M1450" s="124"/>
      <c r="P1450" s="125">
        <f>SUM(P1451:P1461)</f>
        <v>0</v>
      </c>
      <c r="R1450" s="125">
        <f>SUM(R1451:R1461)</f>
        <v>3.4156199999999998E-2</v>
      </c>
      <c r="T1450" s="126">
        <f>SUM(T1451:T1461)</f>
        <v>0</v>
      </c>
      <c r="AR1450" s="120" t="s">
        <v>85</v>
      </c>
      <c r="AT1450" s="127" t="s">
        <v>75</v>
      </c>
      <c r="AU1450" s="127" t="s">
        <v>83</v>
      </c>
      <c r="AY1450" s="120" t="s">
        <v>132</v>
      </c>
      <c r="BK1450" s="128">
        <f>SUM(BK1451:BK1461)</f>
        <v>0</v>
      </c>
    </row>
    <row r="1451" spans="2:65" s="1" customFormat="1" ht="24.15" customHeight="1">
      <c r="B1451" s="31"/>
      <c r="C1451" s="131" t="s">
        <v>2013</v>
      </c>
      <c r="D1451" s="131" t="s">
        <v>135</v>
      </c>
      <c r="E1451" s="132" t="s">
        <v>2014</v>
      </c>
      <c r="F1451" s="133" t="s">
        <v>2015</v>
      </c>
      <c r="G1451" s="134" t="s">
        <v>520</v>
      </c>
      <c r="H1451" s="135">
        <v>11</v>
      </c>
      <c r="I1451" s="136"/>
      <c r="J1451" s="137">
        <f>ROUND(I1451*H1451,2)</f>
        <v>0</v>
      </c>
      <c r="K1451" s="133" t="s">
        <v>151</v>
      </c>
      <c r="L1451" s="31"/>
      <c r="M1451" s="138" t="s">
        <v>1</v>
      </c>
      <c r="N1451" s="139" t="s">
        <v>41</v>
      </c>
      <c r="P1451" s="140">
        <f>O1451*H1451</f>
        <v>0</v>
      </c>
      <c r="Q1451" s="140">
        <v>0</v>
      </c>
      <c r="R1451" s="140">
        <f>Q1451*H1451</f>
        <v>0</v>
      </c>
      <c r="S1451" s="140">
        <v>0</v>
      </c>
      <c r="T1451" s="141">
        <f>S1451*H1451</f>
        <v>0</v>
      </c>
      <c r="AR1451" s="142" t="s">
        <v>241</v>
      </c>
      <c r="AT1451" s="142" t="s">
        <v>135</v>
      </c>
      <c r="AU1451" s="142" t="s">
        <v>85</v>
      </c>
      <c r="AY1451" s="16" t="s">
        <v>132</v>
      </c>
      <c r="BE1451" s="143">
        <f>IF(N1451="základní",J1451,0)</f>
        <v>0</v>
      </c>
      <c r="BF1451" s="143">
        <f>IF(N1451="snížená",J1451,0)</f>
        <v>0</v>
      </c>
      <c r="BG1451" s="143">
        <f>IF(N1451="zákl. přenesená",J1451,0)</f>
        <v>0</v>
      </c>
      <c r="BH1451" s="143">
        <f>IF(N1451="sníž. přenesená",J1451,0)</f>
        <v>0</v>
      </c>
      <c r="BI1451" s="143">
        <f>IF(N1451="nulová",J1451,0)</f>
        <v>0</v>
      </c>
      <c r="BJ1451" s="16" t="s">
        <v>83</v>
      </c>
      <c r="BK1451" s="143">
        <f>ROUND(I1451*H1451,2)</f>
        <v>0</v>
      </c>
      <c r="BL1451" s="16" t="s">
        <v>241</v>
      </c>
      <c r="BM1451" s="142" t="s">
        <v>2016</v>
      </c>
    </row>
    <row r="1452" spans="2:65" s="1" customFormat="1" ht="19.2">
      <c r="B1452" s="31"/>
      <c r="D1452" s="144" t="s">
        <v>140</v>
      </c>
      <c r="F1452" s="145" t="s">
        <v>2017</v>
      </c>
      <c r="I1452" s="146"/>
      <c r="L1452" s="31"/>
      <c r="M1452" s="147"/>
      <c r="T1452" s="55"/>
      <c r="AT1452" s="16" t="s">
        <v>140</v>
      </c>
      <c r="AU1452" s="16" t="s">
        <v>85</v>
      </c>
    </row>
    <row r="1453" spans="2:65" s="12" customFormat="1">
      <c r="B1453" s="148"/>
      <c r="D1453" s="144" t="s">
        <v>141</v>
      </c>
      <c r="E1453" s="149" t="s">
        <v>1</v>
      </c>
      <c r="F1453" s="150" t="s">
        <v>2018</v>
      </c>
      <c r="H1453" s="149" t="s">
        <v>1</v>
      </c>
      <c r="I1453" s="151"/>
      <c r="L1453" s="148"/>
      <c r="M1453" s="152"/>
      <c r="T1453" s="153"/>
      <c r="AT1453" s="149" t="s">
        <v>141</v>
      </c>
      <c r="AU1453" s="149" t="s">
        <v>85</v>
      </c>
      <c r="AV1453" s="12" t="s">
        <v>83</v>
      </c>
      <c r="AW1453" s="12" t="s">
        <v>32</v>
      </c>
      <c r="AX1453" s="12" t="s">
        <v>76</v>
      </c>
      <c r="AY1453" s="149" t="s">
        <v>132</v>
      </c>
    </row>
    <row r="1454" spans="2:65" s="13" customFormat="1">
      <c r="B1454" s="154"/>
      <c r="D1454" s="144" t="s">
        <v>141</v>
      </c>
      <c r="E1454" s="155" t="s">
        <v>1</v>
      </c>
      <c r="F1454" s="156" t="s">
        <v>2019</v>
      </c>
      <c r="H1454" s="157">
        <v>11</v>
      </c>
      <c r="I1454" s="158"/>
      <c r="L1454" s="154"/>
      <c r="M1454" s="159"/>
      <c r="T1454" s="160"/>
      <c r="AT1454" s="155" t="s">
        <v>141</v>
      </c>
      <c r="AU1454" s="155" t="s">
        <v>85</v>
      </c>
      <c r="AV1454" s="13" t="s">
        <v>85</v>
      </c>
      <c r="AW1454" s="13" t="s">
        <v>32</v>
      </c>
      <c r="AX1454" s="13" t="s">
        <v>76</v>
      </c>
      <c r="AY1454" s="155" t="s">
        <v>132</v>
      </c>
    </row>
    <row r="1455" spans="2:65" s="14" customFormat="1">
      <c r="B1455" s="161"/>
      <c r="D1455" s="144" t="s">
        <v>141</v>
      </c>
      <c r="E1455" s="162" t="s">
        <v>1</v>
      </c>
      <c r="F1455" s="163" t="s">
        <v>144</v>
      </c>
      <c r="H1455" s="164">
        <v>11</v>
      </c>
      <c r="I1455" s="165"/>
      <c r="L1455" s="161"/>
      <c r="M1455" s="166"/>
      <c r="T1455" s="167"/>
      <c r="AT1455" s="162" t="s">
        <v>141</v>
      </c>
      <c r="AU1455" s="162" t="s">
        <v>85</v>
      </c>
      <c r="AV1455" s="14" t="s">
        <v>131</v>
      </c>
      <c r="AW1455" s="14" t="s">
        <v>32</v>
      </c>
      <c r="AX1455" s="14" t="s">
        <v>83</v>
      </c>
      <c r="AY1455" s="162" t="s">
        <v>132</v>
      </c>
    </row>
    <row r="1456" spans="2:65" s="1" customFormat="1" ht="16.5" customHeight="1">
      <c r="B1456" s="31"/>
      <c r="C1456" s="168" t="s">
        <v>2020</v>
      </c>
      <c r="D1456" s="168" t="s">
        <v>236</v>
      </c>
      <c r="E1456" s="169" t="s">
        <v>2021</v>
      </c>
      <c r="F1456" s="170" t="s">
        <v>2022</v>
      </c>
      <c r="G1456" s="171" t="s">
        <v>191</v>
      </c>
      <c r="H1456" s="172">
        <v>26.274000000000001</v>
      </c>
      <c r="I1456" s="173"/>
      <c r="J1456" s="174">
        <f>ROUND(I1456*H1456,2)</f>
        <v>0</v>
      </c>
      <c r="K1456" s="170" t="s">
        <v>151</v>
      </c>
      <c r="L1456" s="175"/>
      <c r="M1456" s="176" t="s">
        <v>1</v>
      </c>
      <c r="N1456" s="177" t="s">
        <v>41</v>
      </c>
      <c r="P1456" s="140">
        <f>O1456*H1456</f>
        <v>0</v>
      </c>
      <c r="Q1456" s="140">
        <v>1.2999999999999999E-3</v>
      </c>
      <c r="R1456" s="140">
        <f>Q1456*H1456</f>
        <v>3.4156199999999998E-2</v>
      </c>
      <c r="S1456" s="140">
        <v>0</v>
      </c>
      <c r="T1456" s="141">
        <f>S1456*H1456</f>
        <v>0</v>
      </c>
      <c r="AR1456" s="142" t="s">
        <v>338</v>
      </c>
      <c r="AT1456" s="142" t="s">
        <v>236</v>
      </c>
      <c r="AU1456" s="142" t="s">
        <v>85</v>
      </c>
      <c r="AY1456" s="16" t="s">
        <v>132</v>
      </c>
      <c r="BE1456" s="143">
        <f>IF(N1456="základní",J1456,0)</f>
        <v>0</v>
      </c>
      <c r="BF1456" s="143">
        <f>IF(N1456="snížená",J1456,0)</f>
        <v>0</v>
      </c>
      <c r="BG1456" s="143">
        <f>IF(N1456="zákl. přenesená",J1456,0)</f>
        <v>0</v>
      </c>
      <c r="BH1456" s="143">
        <f>IF(N1456="sníž. přenesená",J1456,0)</f>
        <v>0</v>
      </c>
      <c r="BI1456" s="143">
        <f>IF(N1456="nulová",J1456,0)</f>
        <v>0</v>
      </c>
      <c r="BJ1456" s="16" t="s">
        <v>83</v>
      </c>
      <c r="BK1456" s="143">
        <f>ROUND(I1456*H1456,2)</f>
        <v>0</v>
      </c>
      <c r="BL1456" s="16" t="s">
        <v>241</v>
      </c>
      <c r="BM1456" s="142" t="s">
        <v>2023</v>
      </c>
    </row>
    <row r="1457" spans="2:65" s="1" customFormat="1">
      <c r="B1457" s="31"/>
      <c r="D1457" s="144" t="s">
        <v>140</v>
      </c>
      <c r="F1457" s="145" t="s">
        <v>2022</v>
      </c>
      <c r="I1457" s="146"/>
      <c r="L1457" s="31"/>
      <c r="M1457" s="147"/>
      <c r="T1457" s="55"/>
      <c r="AT1457" s="16" t="s">
        <v>140</v>
      </c>
      <c r="AU1457" s="16" t="s">
        <v>85</v>
      </c>
    </row>
    <row r="1458" spans="2:65" s="13" customFormat="1">
      <c r="B1458" s="154"/>
      <c r="D1458" s="144" t="s">
        <v>141</v>
      </c>
      <c r="E1458" s="155" t="s">
        <v>1</v>
      </c>
      <c r="F1458" s="156" t="s">
        <v>2024</v>
      </c>
      <c r="H1458" s="157">
        <v>26.274000000000001</v>
      </c>
      <c r="I1458" s="158"/>
      <c r="L1458" s="154"/>
      <c r="M1458" s="159"/>
      <c r="T1458" s="160"/>
      <c r="AT1458" s="155" t="s">
        <v>141</v>
      </c>
      <c r="AU1458" s="155" t="s">
        <v>85</v>
      </c>
      <c r="AV1458" s="13" t="s">
        <v>85</v>
      </c>
      <c r="AW1458" s="13" t="s">
        <v>32</v>
      </c>
      <c r="AX1458" s="13" t="s">
        <v>76</v>
      </c>
      <c r="AY1458" s="155" t="s">
        <v>132</v>
      </c>
    </row>
    <row r="1459" spans="2:65" s="14" customFormat="1">
      <c r="B1459" s="161"/>
      <c r="D1459" s="144" t="s">
        <v>141</v>
      </c>
      <c r="E1459" s="162" t="s">
        <v>1</v>
      </c>
      <c r="F1459" s="163" t="s">
        <v>144</v>
      </c>
      <c r="H1459" s="164">
        <v>26.274000000000001</v>
      </c>
      <c r="I1459" s="165"/>
      <c r="L1459" s="161"/>
      <c r="M1459" s="166"/>
      <c r="T1459" s="167"/>
      <c r="AT1459" s="162" t="s">
        <v>141</v>
      </c>
      <c r="AU1459" s="162" t="s">
        <v>85</v>
      </c>
      <c r="AV1459" s="14" t="s">
        <v>131</v>
      </c>
      <c r="AW1459" s="14" t="s">
        <v>32</v>
      </c>
      <c r="AX1459" s="14" t="s">
        <v>83</v>
      </c>
      <c r="AY1459" s="162" t="s">
        <v>132</v>
      </c>
    </row>
    <row r="1460" spans="2:65" s="1" customFormat="1" ht="24.15" customHeight="1">
      <c r="B1460" s="31"/>
      <c r="C1460" s="131" t="s">
        <v>2025</v>
      </c>
      <c r="D1460" s="131" t="s">
        <v>135</v>
      </c>
      <c r="E1460" s="132" t="s">
        <v>2026</v>
      </c>
      <c r="F1460" s="133" t="s">
        <v>2027</v>
      </c>
      <c r="G1460" s="134" t="s">
        <v>462</v>
      </c>
      <c r="H1460" s="178"/>
      <c r="I1460" s="136"/>
      <c r="J1460" s="137">
        <f>ROUND(I1460*H1460,2)</f>
        <v>0</v>
      </c>
      <c r="K1460" s="133" t="s">
        <v>151</v>
      </c>
      <c r="L1460" s="31"/>
      <c r="M1460" s="138" t="s">
        <v>1</v>
      </c>
      <c r="N1460" s="139" t="s">
        <v>41</v>
      </c>
      <c r="P1460" s="140">
        <f>O1460*H1460</f>
        <v>0</v>
      </c>
      <c r="Q1460" s="140">
        <v>0</v>
      </c>
      <c r="R1460" s="140">
        <f>Q1460*H1460</f>
        <v>0</v>
      </c>
      <c r="S1460" s="140">
        <v>0</v>
      </c>
      <c r="T1460" s="141">
        <f>S1460*H1460</f>
        <v>0</v>
      </c>
      <c r="AR1460" s="142" t="s">
        <v>241</v>
      </c>
      <c r="AT1460" s="142" t="s">
        <v>135</v>
      </c>
      <c r="AU1460" s="142" t="s">
        <v>85</v>
      </c>
      <c r="AY1460" s="16" t="s">
        <v>132</v>
      </c>
      <c r="BE1460" s="143">
        <f>IF(N1460="základní",J1460,0)</f>
        <v>0</v>
      </c>
      <c r="BF1460" s="143">
        <f>IF(N1460="snížená",J1460,0)</f>
        <v>0</v>
      </c>
      <c r="BG1460" s="143">
        <f>IF(N1460="zákl. přenesená",J1460,0)</f>
        <v>0</v>
      </c>
      <c r="BH1460" s="143">
        <f>IF(N1460="sníž. přenesená",J1460,0)</f>
        <v>0</v>
      </c>
      <c r="BI1460" s="143">
        <f>IF(N1460="nulová",J1460,0)</f>
        <v>0</v>
      </c>
      <c r="BJ1460" s="16" t="s">
        <v>83</v>
      </c>
      <c r="BK1460" s="143">
        <f>ROUND(I1460*H1460,2)</f>
        <v>0</v>
      </c>
      <c r="BL1460" s="16" t="s">
        <v>241</v>
      </c>
      <c r="BM1460" s="142" t="s">
        <v>2028</v>
      </c>
    </row>
    <row r="1461" spans="2:65" s="1" customFormat="1" ht="28.8">
      <c r="B1461" s="31"/>
      <c r="D1461" s="144" t="s">
        <v>140</v>
      </c>
      <c r="F1461" s="145" t="s">
        <v>2029</v>
      </c>
      <c r="I1461" s="146"/>
      <c r="L1461" s="31"/>
      <c r="M1461" s="147"/>
      <c r="T1461" s="55"/>
      <c r="AT1461" s="16" t="s">
        <v>140</v>
      </c>
      <c r="AU1461" s="16" t="s">
        <v>85</v>
      </c>
    </row>
    <row r="1462" spans="2:65" s="11" customFormat="1" ht="22.95" customHeight="1">
      <c r="B1462" s="119"/>
      <c r="D1462" s="120" t="s">
        <v>75</v>
      </c>
      <c r="E1462" s="129" t="s">
        <v>725</v>
      </c>
      <c r="F1462" s="129" t="s">
        <v>726</v>
      </c>
      <c r="I1462" s="122"/>
      <c r="J1462" s="130">
        <f>BK1462</f>
        <v>0</v>
      </c>
      <c r="L1462" s="119"/>
      <c r="M1462" s="124"/>
      <c r="P1462" s="125">
        <f>SUM(P1463:P1534)</f>
        <v>0</v>
      </c>
      <c r="R1462" s="125">
        <f>SUM(R1463:R1534)</f>
        <v>0</v>
      </c>
      <c r="T1462" s="126">
        <f>SUM(T1463:T1534)</f>
        <v>0</v>
      </c>
      <c r="AR1462" s="120" t="s">
        <v>85</v>
      </c>
      <c r="AT1462" s="127" t="s">
        <v>75</v>
      </c>
      <c r="AU1462" s="127" t="s">
        <v>83</v>
      </c>
      <c r="AY1462" s="120" t="s">
        <v>132</v>
      </c>
      <c r="BK1462" s="128">
        <f>SUM(BK1463:BK1534)</f>
        <v>0</v>
      </c>
    </row>
    <row r="1463" spans="2:65" s="1" customFormat="1" ht="24.15" customHeight="1">
      <c r="B1463" s="31"/>
      <c r="C1463" s="131" t="s">
        <v>2030</v>
      </c>
      <c r="D1463" s="131" t="s">
        <v>135</v>
      </c>
      <c r="E1463" s="132" t="s">
        <v>2031</v>
      </c>
      <c r="F1463" s="133" t="s">
        <v>2032</v>
      </c>
      <c r="G1463" s="134" t="s">
        <v>520</v>
      </c>
      <c r="H1463" s="135">
        <v>1</v>
      </c>
      <c r="I1463" s="136"/>
      <c r="J1463" s="137">
        <f>ROUND(I1463*H1463,2)</f>
        <v>0</v>
      </c>
      <c r="K1463" s="133" t="s">
        <v>268</v>
      </c>
      <c r="L1463" s="31"/>
      <c r="M1463" s="138" t="s">
        <v>1</v>
      </c>
      <c r="N1463" s="139" t="s">
        <v>41</v>
      </c>
      <c r="P1463" s="140">
        <f>O1463*H1463</f>
        <v>0</v>
      </c>
      <c r="Q1463" s="140">
        <v>0</v>
      </c>
      <c r="R1463" s="140">
        <f>Q1463*H1463</f>
        <v>0</v>
      </c>
      <c r="S1463" s="140">
        <v>0</v>
      </c>
      <c r="T1463" s="141">
        <f>S1463*H1463</f>
        <v>0</v>
      </c>
      <c r="AR1463" s="142" t="s">
        <v>241</v>
      </c>
      <c r="AT1463" s="142" t="s">
        <v>135</v>
      </c>
      <c r="AU1463" s="142" t="s">
        <v>85</v>
      </c>
      <c r="AY1463" s="16" t="s">
        <v>132</v>
      </c>
      <c r="BE1463" s="143">
        <f>IF(N1463="základní",J1463,0)</f>
        <v>0</v>
      </c>
      <c r="BF1463" s="143">
        <f>IF(N1463="snížená",J1463,0)</f>
        <v>0</v>
      </c>
      <c r="BG1463" s="143">
        <f>IF(N1463="zákl. přenesená",J1463,0)</f>
        <v>0</v>
      </c>
      <c r="BH1463" s="143">
        <f>IF(N1463="sníž. přenesená",J1463,0)</f>
        <v>0</v>
      </c>
      <c r="BI1463" s="143">
        <f>IF(N1463="nulová",J1463,0)</f>
        <v>0</v>
      </c>
      <c r="BJ1463" s="16" t="s">
        <v>83</v>
      </c>
      <c r="BK1463" s="143">
        <f>ROUND(I1463*H1463,2)</f>
        <v>0</v>
      </c>
      <c r="BL1463" s="16" t="s">
        <v>241</v>
      </c>
      <c r="BM1463" s="142" t="s">
        <v>2033</v>
      </c>
    </row>
    <row r="1464" spans="2:65" s="1" customFormat="1" ht="19.2">
      <c r="B1464" s="31"/>
      <c r="D1464" s="144" t="s">
        <v>140</v>
      </c>
      <c r="F1464" s="145" t="s">
        <v>2032</v>
      </c>
      <c r="I1464" s="146"/>
      <c r="L1464" s="31"/>
      <c r="M1464" s="147"/>
      <c r="T1464" s="55"/>
      <c r="AT1464" s="16" t="s">
        <v>140</v>
      </c>
      <c r="AU1464" s="16" t="s">
        <v>85</v>
      </c>
    </row>
    <row r="1465" spans="2:65" s="1" customFormat="1" ht="24.15" customHeight="1">
      <c r="B1465" s="31"/>
      <c r="C1465" s="131" t="s">
        <v>2034</v>
      </c>
      <c r="D1465" s="131" t="s">
        <v>135</v>
      </c>
      <c r="E1465" s="132" t="s">
        <v>2035</v>
      </c>
      <c r="F1465" s="133" t="s">
        <v>2036</v>
      </c>
      <c r="G1465" s="134" t="s">
        <v>1637</v>
      </c>
      <c r="H1465" s="135">
        <v>1</v>
      </c>
      <c r="I1465" s="136"/>
      <c r="J1465" s="137">
        <f>ROUND(I1465*H1465,2)</f>
        <v>0</v>
      </c>
      <c r="K1465" s="133" t="s">
        <v>268</v>
      </c>
      <c r="L1465" s="31"/>
      <c r="M1465" s="138" t="s">
        <v>1</v>
      </c>
      <c r="N1465" s="139" t="s">
        <v>41</v>
      </c>
      <c r="P1465" s="140">
        <f>O1465*H1465</f>
        <v>0</v>
      </c>
      <c r="Q1465" s="140">
        <v>0</v>
      </c>
      <c r="R1465" s="140">
        <f>Q1465*H1465</f>
        <v>0</v>
      </c>
      <c r="S1465" s="140">
        <v>0</v>
      </c>
      <c r="T1465" s="141">
        <f>S1465*H1465</f>
        <v>0</v>
      </c>
      <c r="AR1465" s="142" t="s">
        <v>241</v>
      </c>
      <c r="AT1465" s="142" t="s">
        <v>135</v>
      </c>
      <c r="AU1465" s="142" t="s">
        <v>85</v>
      </c>
      <c r="AY1465" s="16" t="s">
        <v>132</v>
      </c>
      <c r="BE1465" s="143">
        <f>IF(N1465="základní",J1465,0)</f>
        <v>0</v>
      </c>
      <c r="BF1465" s="143">
        <f>IF(N1465="snížená",J1465,0)</f>
        <v>0</v>
      </c>
      <c r="BG1465" s="143">
        <f>IF(N1465="zákl. přenesená",J1465,0)</f>
        <v>0</v>
      </c>
      <c r="BH1465" s="143">
        <f>IF(N1465="sníž. přenesená",J1465,0)</f>
        <v>0</v>
      </c>
      <c r="BI1465" s="143">
        <f>IF(N1465="nulová",J1465,0)</f>
        <v>0</v>
      </c>
      <c r="BJ1465" s="16" t="s">
        <v>83</v>
      </c>
      <c r="BK1465" s="143">
        <f>ROUND(I1465*H1465,2)</f>
        <v>0</v>
      </c>
      <c r="BL1465" s="16" t="s">
        <v>241</v>
      </c>
      <c r="BM1465" s="142" t="s">
        <v>2037</v>
      </c>
    </row>
    <row r="1466" spans="2:65" s="1" customFormat="1" ht="19.2">
      <c r="B1466" s="31"/>
      <c r="D1466" s="144" t="s">
        <v>140</v>
      </c>
      <c r="F1466" s="145" t="s">
        <v>2036</v>
      </c>
      <c r="I1466" s="146"/>
      <c r="L1466" s="31"/>
      <c r="M1466" s="147"/>
      <c r="T1466" s="55"/>
      <c r="AT1466" s="16" t="s">
        <v>140</v>
      </c>
      <c r="AU1466" s="16" t="s">
        <v>85</v>
      </c>
    </row>
    <row r="1467" spans="2:65" s="1" customFormat="1" ht="22.8">
      <c r="B1467" s="31"/>
      <c r="C1467" s="131" t="s">
        <v>2038</v>
      </c>
      <c r="D1467" s="131" t="s">
        <v>135</v>
      </c>
      <c r="E1467" s="132" t="s">
        <v>2039</v>
      </c>
      <c r="F1467" s="133" t="s">
        <v>2040</v>
      </c>
      <c r="G1467" s="134" t="s">
        <v>520</v>
      </c>
      <c r="H1467" s="135">
        <v>1</v>
      </c>
      <c r="I1467" s="136"/>
      <c r="J1467" s="137">
        <f>ROUND(I1467*H1467,2)</f>
        <v>0</v>
      </c>
      <c r="K1467" s="133" t="s">
        <v>268</v>
      </c>
      <c r="L1467" s="31"/>
      <c r="M1467" s="138" t="s">
        <v>1</v>
      </c>
      <c r="N1467" s="139" t="s">
        <v>41</v>
      </c>
      <c r="P1467" s="140">
        <f>O1467*H1467</f>
        <v>0</v>
      </c>
      <c r="Q1467" s="140">
        <v>0</v>
      </c>
      <c r="R1467" s="140">
        <f>Q1467*H1467</f>
        <v>0</v>
      </c>
      <c r="S1467" s="140">
        <v>0</v>
      </c>
      <c r="T1467" s="141">
        <f>S1467*H1467</f>
        <v>0</v>
      </c>
      <c r="AR1467" s="142" t="s">
        <v>241</v>
      </c>
      <c r="AT1467" s="142" t="s">
        <v>135</v>
      </c>
      <c r="AU1467" s="142" t="s">
        <v>85</v>
      </c>
      <c r="AY1467" s="16" t="s">
        <v>132</v>
      </c>
      <c r="BE1467" s="143">
        <f>IF(N1467="základní",J1467,0)</f>
        <v>0</v>
      </c>
      <c r="BF1467" s="143">
        <f>IF(N1467="snížená",J1467,0)</f>
        <v>0</v>
      </c>
      <c r="BG1467" s="143">
        <f>IF(N1467="zákl. přenesená",J1467,0)</f>
        <v>0</v>
      </c>
      <c r="BH1467" s="143">
        <f>IF(N1467="sníž. přenesená",J1467,0)</f>
        <v>0</v>
      </c>
      <c r="BI1467" s="143">
        <f>IF(N1467="nulová",J1467,0)</f>
        <v>0</v>
      </c>
      <c r="BJ1467" s="16" t="s">
        <v>83</v>
      </c>
      <c r="BK1467" s="143">
        <f>ROUND(I1467*H1467,2)</f>
        <v>0</v>
      </c>
      <c r="BL1467" s="16" t="s">
        <v>241</v>
      </c>
      <c r="BM1467" s="142" t="s">
        <v>2041</v>
      </c>
    </row>
    <row r="1468" spans="2:65" s="1" customFormat="1">
      <c r="B1468" s="31"/>
      <c r="D1468" s="144" t="s">
        <v>140</v>
      </c>
      <c r="F1468" s="145" t="s">
        <v>2040</v>
      </c>
      <c r="I1468" s="146"/>
      <c r="L1468" s="31"/>
      <c r="M1468" s="147"/>
      <c r="T1468" s="55"/>
      <c r="AT1468" s="16" t="s">
        <v>140</v>
      </c>
      <c r="AU1468" s="16" t="s">
        <v>85</v>
      </c>
    </row>
    <row r="1469" spans="2:65" s="1" customFormat="1" ht="22.8">
      <c r="B1469" s="31"/>
      <c r="C1469" s="131" t="s">
        <v>2042</v>
      </c>
      <c r="D1469" s="131" t="s">
        <v>135</v>
      </c>
      <c r="E1469" s="132" t="s">
        <v>2043</v>
      </c>
      <c r="F1469" s="133" t="s">
        <v>2044</v>
      </c>
      <c r="G1469" s="134" t="s">
        <v>520</v>
      </c>
      <c r="H1469" s="135">
        <v>25</v>
      </c>
      <c r="I1469" s="136"/>
      <c r="J1469" s="137">
        <f>ROUND(I1469*H1469,2)</f>
        <v>0</v>
      </c>
      <c r="K1469" s="133" t="s">
        <v>268</v>
      </c>
      <c r="L1469" s="31"/>
      <c r="M1469" s="138" t="s">
        <v>1</v>
      </c>
      <c r="N1469" s="139" t="s">
        <v>41</v>
      </c>
      <c r="P1469" s="140">
        <f>O1469*H1469</f>
        <v>0</v>
      </c>
      <c r="Q1469" s="140">
        <v>0</v>
      </c>
      <c r="R1469" s="140">
        <f>Q1469*H1469</f>
        <v>0</v>
      </c>
      <c r="S1469" s="140">
        <v>0</v>
      </c>
      <c r="T1469" s="141">
        <f>S1469*H1469</f>
        <v>0</v>
      </c>
      <c r="AR1469" s="142" t="s">
        <v>241</v>
      </c>
      <c r="AT1469" s="142" t="s">
        <v>135</v>
      </c>
      <c r="AU1469" s="142" t="s">
        <v>85</v>
      </c>
      <c r="AY1469" s="16" t="s">
        <v>132</v>
      </c>
      <c r="BE1469" s="143">
        <f>IF(N1469="základní",J1469,0)</f>
        <v>0</v>
      </c>
      <c r="BF1469" s="143">
        <f>IF(N1469="snížená",J1469,0)</f>
        <v>0</v>
      </c>
      <c r="BG1469" s="143">
        <f>IF(N1469="zákl. přenesená",J1469,0)</f>
        <v>0</v>
      </c>
      <c r="BH1469" s="143">
        <f>IF(N1469="sníž. přenesená",J1469,0)</f>
        <v>0</v>
      </c>
      <c r="BI1469" s="143">
        <f>IF(N1469="nulová",J1469,0)</f>
        <v>0</v>
      </c>
      <c r="BJ1469" s="16" t="s">
        <v>83</v>
      </c>
      <c r="BK1469" s="143">
        <f>ROUND(I1469*H1469,2)</f>
        <v>0</v>
      </c>
      <c r="BL1469" s="16" t="s">
        <v>241</v>
      </c>
      <c r="BM1469" s="142" t="s">
        <v>2045</v>
      </c>
    </row>
    <row r="1470" spans="2:65" s="1" customFormat="1">
      <c r="B1470" s="31"/>
      <c r="D1470" s="144" t="s">
        <v>140</v>
      </c>
      <c r="F1470" s="145" t="s">
        <v>2044</v>
      </c>
      <c r="I1470" s="146"/>
      <c r="L1470" s="31"/>
      <c r="M1470" s="147"/>
      <c r="T1470" s="55"/>
      <c r="AT1470" s="16" t="s">
        <v>140</v>
      </c>
      <c r="AU1470" s="16" t="s">
        <v>85</v>
      </c>
    </row>
    <row r="1471" spans="2:65" s="1" customFormat="1" ht="24.15" customHeight="1">
      <c r="B1471" s="31"/>
      <c r="C1471" s="131" t="s">
        <v>2046</v>
      </c>
      <c r="D1471" s="131" t="s">
        <v>135</v>
      </c>
      <c r="E1471" s="132" t="s">
        <v>2047</v>
      </c>
      <c r="F1471" s="133" t="s">
        <v>2048</v>
      </c>
      <c r="G1471" s="134" t="s">
        <v>520</v>
      </c>
      <c r="H1471" s="135">
        <v>4</v>
      </c>
      <c r="I1471" s="136"/>
      <c r="J1471" s="137">
        <f>ROUND(I1471*H1471,2)</f>
        <v>0</v>
      </c>
      <c r="K1471" s="133" t="s">
        <v>268</v>
      </c>
      <c r="L1471" s="31"/>
      <c r="M1471" s="138" t="s">
        <v>1</v>
      </c>
      <c r="N1471" s="139" t="s">
        <v>41</v>
      </c>
      <c r="P1471" s="140">
        <f>O1471*H1471</f>
        <v>0</v>
      </c>
      <c r="Q1471" s="140">
        <v>0</v>
      </c>
      <c r="R1471" s="140">
        <f>Q1471*H1471</f>
        <v>0</v>
      </c>
      <c r="S1471" s="140">
        <v>0</v>
      </c>
      <c r="T1471" s="141">
        <f>S1471*H1471</f>
        <v>0</v>
      </c>
      <c r="AR1471" s="142" t="s">
        <v>241</v>
      </c>
      <c r="AT1471" s="142" t="s">
        <v>135</v>
      </c>
      <c r="AU1471" s="142" t="s">
        <v>85</v>
      </c>
      <c r="AY1471" s="16" t="s">
        <v>132</v>
      </c>
      <c r="BE1471" s="143">
        <f>IF(N1471="základní",J1471,0)</f>
        <v>0</v>
      </c>
      <c r="BF1471" s="143">
        <f>IF(N1471="snížená",J1471,0)</f>
        <v>0</v>
      </c>
      <c r="BG1471" s="143">
        <f>IF(N1471="zákl. přenesená",J1471,0)</f>
        <v>0</v>
      </c>
      <c r="BH1471" s="143">
        <f>IF(N1471="sníž. přenesená",J1471,0)</f>
        <v>0</v>
      </c>
      <c r="BI1471" s="143">
        <f>IF(N1471="nulová",J1471,0)</f>
        <v>0</v>
      </c>
      <c r="BJ1471" s="16" t="s">
        <v>83</v>
      </c>
      <c r="BK1471" s="143">
        <f>ROUND(I1471*H1471,2)</f>
        <v>0</v>
      </c>
      <c r="BL1471" s="16" t="s">
        <v>241</v>
      </c>
      <c r="BM1471" s="142" t="s">
        <v>2049</v>
      </c>
    </row>
    <row r="1472" spans="2:65" s="1" customFormat="1" ht="19.2">
      <c r="B1472" s="31"/>
      <c r="D1472" s="144" t="s">
        <v>140</v>
      </c>
      <c r="F1472" s="145" t="s">
        <v>2048</v>
      </c>
      <c r="I1472" s="146"/>
      <c r="L1472" s="31"/>
      <c r="M1472" s="147"/>
      <c r="T1472" s="55"/>
      <c r="AT1472" s="16" t="s">
        <v>140</v>
      </c>
      <c r="AU1472" s="16" t="s">
        <v>85</v>
      </c>
    </row>
    <row r="1473" spans="2:65" s="1" customFormat="1" ht="24.15" customHeight="1">
      <c r="B1473" s="31"/>
      <c r="C1473" s="131" t="s">
        <v>2050</v>
      </c>
      <c r="D1473" s="131" t="s">
        <v>135</v>
      </c>
      <c r="E1473" s="132" t="s">
        <v>732</v>
      </c>
      <c r="F1473" s="133" t="s">
        <v>733</v>
      </c>
      <c r="G1473" s="134" t="s">
        <v>520</v>
      </c>
      <c r="H1473" s="135">
        <v>2</v>
      </c>
      <c r="I1473" s="136"/>
      <c r="J1473" s="137">
        <f>ROUND(I1473*H1473,2)</f>
        <v>0</v>
      </c>
      <c r="K1473" s="133" t="s">
        <v>268</v>
      </c>
      <c r="L1473" s="31"/>
      <c r="M1473" s="138" t="s">
        <v>1</v>
      </c>
      <c r="N1473" s="139" t="s">
        <v>41</v>
      </c>
      <c r="P1473" s="140">
        <f>O1473*H1473</f>
        <v>0</v>
      </c>
      <c r="Q1473" s="140">
        <v>0</v>
      </c>
      <c r="R1473" s="140">
        <f>Q1473*H1473</f>
        <v>0</v>
      </c>
      <c r="S1473" s="140">
        <v>0</v>
      </c>
      <c r="T1473" s="141">
        <f>S1473*H1473</f>
        <v>0</v>
      </c>
      <c r="AR1473" s="142" t="s">
        <v>241</v>
      </c>
      <c r="AT1473" s="142" t="s">
        <v>135</v>
      </c>
      <c r="AU1473" s="142" t="s">
        <v>85</v>
      </c>
      <c r="AY1473" s="16" t="s">
        <v>132</v>
      </c>
      <c r="BE1473" s="143">
        <f>IF(N1473="základní",J1473,0)</f>
        <v>0</v>
      </c>
      <c r="BF1473" s="143">
        <f>IF(N1473="snížená",J1473,0)</f>
        <v>0</v>
      </c>
      <c r="BG1473" s="143">
        <f>IF(N1473="zákl. přenesená",J1473,0)</f>
        <v>0</v>
      </c>
      <c r="BH1473" s="143">
        <f>IF(N1473="sníž. přenesená",J1473,0)</f>
        <v>0</v>
      </c>
      <c r="BI1473" s="143">
        <f>IF(N1473="nulová",J1473,0)</f>
        <v>0</v>
      </c>
      <c r="BJ1473" s="16" t="s">
        <v>83</v>
      </c>
      <c r="BK1473" s="143">
        <f>ROUND(I1473*H1473,2)</f>
        <v>0</v>
      </c>
      <c r="BL1473" s="16" t="s">
        <v>241</v>
      </c>
      <c r="BM1473" s="142" t="s">
        <v>2051</v>
      </c>
    </row>
    <row r="1474" spans="2:65" s="1" customFormat="1" ht="19.2">
      <c r="B1474" s="31"/>
      <c r="D1474" s="144" t="s">
        <v>140</v>
      </c>
      <c r="F1474" s="145" t="s">
        <v>733</v>
      </c>
      <c r="I1474" s="146"/>
      <c r="L1474" s="31"/>
      <c r="M1474" s="147"/>
      <c r="T1474" s="55"/>
      <c r="AT1474" s="16" t="s">
        <v>140</v>
      </c>
      <c r="AU1474" s="16" t="s">
        <v>85</v>
      </c>
    </row>
    <row r="1475" spans="2:65" s="1" customFormat="1" ht="24.15" customHeight="1">
      <c r="B1475" s="31"/>
      <c r="C1475" s="131" t="s">
        <v>2052</v>
      </c>
      <c r="D1475" s="131" t="s">
        <v>135</v>
      </c>
      <c r="E1475" s="132" t="s">
        <v>2053</v>
      </c>
      <c r="F1475" s="133" t="s">
        <v>2054</v>
      </c>
      <c r="G1475" s="134" t="s">
        <v>520</v>
      </c>
      <c r="H1475" s="135">
        <v>2</v>
      </c>
      <c r="I1475" s="136"/>
      <c r="J1475" s="137">
        <f>ROUND(I1475*H1475,2)</f>
        <v>0</v>
      </c>
      <c r="K1475" s="133" t="s">
        <v>268</v>
      </c>
      <c r="L1475" s="31"/>
      <c r="M1475" s="138" t="s">
        <v>1</v>
      </c>
      <c r="N1475" s="139" t="s">
        <v>41</v>
      </c>
      <c r="P1475" s="140">
        <f>O1475*H1475</f>
        <v>0</v>
      </c>
      <c r="Q1475" s="140">
        <v>0</v>
      </c>
      <c r="R1475" s="140">
        <f>Q1475*H1475</f>
        <v>0</v>
      </c>
      <c r="S1475" s="140">
        <v>0</v>
      </c>
      <c r="T1475" s="141">
        <f>S1475*H1475</f>
        <v>0</v>
      </c>
      <c r="AR1475" s="142" t="s">
        <v>241</v>
      </c>
      <c r="AT1475" s="142" t="s">
        <v>135</v>
      </c>
      <c r="AU1475" s="142" t="s">
        <v>85</v>
      </c>
      <c r="AY1475" s="16" t="s">
        <v>132</v>
      </c>
      <c r="BE1475" s="143">
        <f>IF(N1475="základní",J1475,0)</f>
        <v>0</v>
      </c>
      <c r="BF1475" s="143">
        <f>IF(N1475="snížená",J1475,0)</f>
        <v>0</v>
      </c>
      <c r="BG1475" s="143">
        <f>IF(N1475="zákl. přenesená",J1475,0)</f>
        <v>0</v>
      </c>
      <c r="BH1475" s="143">
        <f>IF(N1475="sníž. přenesená",J1475,0)</f>
        <v>0</v>
      </c>
      <c r="BI1475" s="143">
        <f>IF(N1475="nulová",J1475,0)</f>
        <v>0</v>
      </c>
      <c r="BJ1475" s="16" t="s">
        <v>83</v>
      </c>
      <c r="BK1475" s="143">
        <f>ROUND(I1475*H1475,2)</f>
        <v>0</v>
      </c>
      <c r="BL1475" s="16" t="s">
        <v>241</v>
      </c>
      <c r="BM1475" s="142" t="s">
        <v>2055</v>
      </c>
    </row>
    <row r="1476" spans="2:65" s="1" customFormat="1" ht="19.2">
      <c r="B1476" s="31"/>
      <c r="D1476" s="144" t="s">
        <v>140</v>
      </c>
      <c r="F1476" s="145" t="s">
        <v>2054</v>
      </c>
      <c r="I1476" s="146"/>
      <c r="L1476" s="31"/>
      <c r="M1476" s="147"/>
      <c r="T1476" s="55"/>
      <c r="AT1476" s="16" t="s">
        <v>140</v>
      </c>
      <c r="AU1476" s="16" t="s">
        <v>85</v>
      </c>
    </row>
    <row r="1477" spans="2:65" s="1" customFormat="1" ht="24.15" customHeight="1">
      <c r="B1477" s="31"/>
      <c r="C1477" s="182" t="s">
        <v>2056</v>
      </c>
      <c r="D1477" s="131" t="s">
        <v>135</v>
      </c>
      <c r="E1477" s="132" t="s">
        <v>2057</v>
      </c>
      <c r="F1477" s="133" t="s">
        <v>2058</v>
      </c>
      <c r="G1477" s="134" t="s">
        <v>520</v>
      </c>
      <c r="H1477" s="135">
        <v>2</v>
      </c>
      <c r="I1477" s="136"/>
      <c r="J1477" s="137">
        <f>ROUND(I1477*H1477,2)</f>
        <v>0</v>
      </c>
      <c r="K1477" s="133" t="s">
        <v>738</v>
      </c>
      <c r="L1477" s="31"/>
      <c r="M1477" s="138" t="s">
        <v>1</v>
      </c>
      <c r="N1477" s="139" t="s">
        <v>41</v>
      </c>
      <c r="P1477" s="140">
        <f>O1477*H1477</f>
        <v>0</v>
      </c>
      <c r="Q1477" s="140">
        <v>0</v>
      </c>
      <c r="R1477" s="140">
        <f>Q1477*H1477</f>
        <v>0</v>
      </c>
      <c r="S1477" s="140">
        <v>0</v>
      </c>
      <c r="T1477" s="141">
        <f>S1477*H1477</f>
        <v>0</v>
      </c>
      <c r="AR1477" s="142" t="s">
        <v>241</v>
      </c>
      <c r="AT1477" s="142" t="s">
        <v>135</v>
      </c>
      <c r="AU1477" s="142" t="s">
        <v>85</v>
      </c>
      <c r="AY1477" s="16" t="s">
        <v>132</v>
      </c>
      <c r="BE1477" s="143">
        <f>IF(N1477="základní",J1477,0)</f>
        <v>0</v>
      </c>
      <c r="BF1477" s="143">
        <f>IF(N1477="snížená",J1477,0)</f>
        <v>0</v>
      </c>
      <c r="BG1477" s="143">
        <f>IF(N1477="zákl. přenesená",J1477,0)</f>
        <v>0</v>
      </c>
      <c r="BH1477" s="143">
        <f>IF(N1477="sníž. přenesená",J1477,0)</f>
        <v>0</v>
      </c>
      <c r="BI1477" s="143">
        <f>IF(N1477="nulová",J1477,0)</f>
        <v>0</v>
      </c>
      <c r="BJ1477" s="16" t="s">
        <v>83</v>
      </c>
      <c r="BK1477" s="143">
        <f>ROUND(I1477*H1477,2)</f>
        <v>0</v>
      </c>
      <c r="BL1477" s="16" t="s">
        <v>241</v>
      </c>
      <c r="BM1477" s="142" t="s">
        <v>2059</v>
      </c>
    </row>
    <row r="1478" spans="2:65" s="1" customFormat="1">
      <c r="B1478" s="31"/>
      <c r="D1478" s="144" t="s">
        <v>140</v>
      </c>
      <c r="F1478" s="145" t="s">
        <v>2058</v>
      </c>
      <c r="I1478" s="146"/>
      <c r="L1478" s="31"/>
      <c r="M1478" s="147"/>
      <c r="T1478" s="55"/>
      <c r="AT1478" s="16" t="s">
        <v>140</v>
      </c>
      <c r="AU1478" s="16" t="s">
        <v>85</v>
      </c>
    </row>
    <row r="1479" spans="2:65" s="1" customFormat="1" ht="21.75" customHeight="1">
      <c r="B1479" s="31"/>
      <c r="C1479" s="182" t="s">
        <v>2060</v>
      </c>
      <c r="D1479" s="131" t="s">
        <v>135</v>
      </c>
      <c r="E1479" s="132" t="s">
        <v>2061</v>
      </c>
      <c r="F1479" s="133" t="s">
        <v>2062</v>
      </c>
      <c r="G1479" s="134" t="s">
        <v>520</v>
      </c>
      <c r="H1479" s="135">
        <v>1</v>
      </c>
      <c r="I1479" s="136"/>
      <c r="J1479" s="137">
        <f>ROUND(I1479*H1479,2)</f>
        <v>0</v>
      </c>
      <c r="K1479" s="133" t="s">
        <v>738</v>
      </c>
      <c r="L1479" s="31"/>
      <c r="M1479" s="138" t="s">
        <v>1</v>
      </c>
      <c r="N1479" s="139" t="s">
        <v>41</v>
      </c>
      <c r="P1479" s="140">
        <f>O1479*H1479</f>
        <v>0</v>
      </c>
      <c r="Q1479" s="140">
        <v>0</v>
      </c>
      <c r="R1479" s="140">
        <f>Q1479*H1479</f>
        <v>0</v>
      </c>
      <c r="S1479" s="140">
        <v>0</v>
      </c>
      <c r="T1479" s="141">
        <f>S1479*H1479</f>
        <v>0</v>
      </c>
      <c r="AR1479" s="142" t="s">
        <v>241</v>
      </c>
      <c r="AT1479" s="142" t="s">
        <v>135</v>
      </c>
      <c r="AU1479" s="142" t="s">
        <v>85</v>
      </c>
      <c r="AY1479" s="16" t="s">
        <v>132</v>
      </c>
      <c r="BE1479" s="143">
        <f>IF(N1479="základní",J1479,0)</f>
        <v>0</v>
      </c>
      <c r="BF1479" s="143">
        <f>IF(N1479="snížená",J1479,0)</f>
        <v>0</v>
      </c>
      <c r="BG1479" s="143">
        <f>IF(N1479="zákl. přenesená",J1479,0)</f>
        <v>0</v>
      </c>
      <c r="BH1479" s="143">
        <f>IF(N1479="sníž. přenesená",J1479,0)</f>
        <v>0</v>
      </c>
      <c r="BI1479" s="143">
        <f>IF(N1479="nulová",J1479,0)</f>
        <v>0</v>
      </c>
      <c r="BJ1479" s="16" t="s">
        <v>83</v>
      </c>
      <c r="BK1479" s="143">
        <f>ROUND(I1479*H1479,2)</f>
        <v>0</v>
      </c>
      <c r="BL1479" s="16" t="s">
        <v>241</v>
      </c>
      <c r="BM1479" s="142" t="s">
        <v>2063</v>
      </c>
    </row>
    <row r="1480" spans="2:65" s="1" customFormat="1">
      <c r="B1480" s="31"/>
      <c r="D1480" s="144" t="s">
        <v>140</v>
      </c>
      <c r="F1480" s="145" t="s">
        <v>2062</v>
      </c>
      <c r="I1480" s="146"/>
      <c r="L1480" s="31"/>
      <c r="M1480" s="147"/>
      <c r="T1480" s="55"/>
      <c r="AT1480" s="16" t="s">
        <v>140</v>
      </c>
      <c r="AU1480" s="16" t="s">
        <v>85</v>
      </c>
    </row>
    <row r="1481" spans="2:65" s="1" customFormat="1" ht="16.5" customHeight="1">
      <c r="B1481" s="31"/>
      <c r="C1481" s="182" t="s">
        <v>2064</v>
      </c>
      <c r="D1481" s="131" t="s">
        <v>135</v>
      </c>
      <c r="E1481" s="132" t="s">
        <v>2065</v>
      </c>
      <c r="F1481" s="133" t="s">
        <v>2066</v>
      </c>
      <c r="G1481" s="134" t="s">
        <v>520</v>
      </c>
      <c r="H1481" s="135">
        <v>2</v>
      </c>
      <c r="I1481" s="136"/>
      <c r="J1481" s="137">
        <f>ROUND(I1481*H1481,2)</f>
        <v>0</v>
      </c>
      <c r="K1481" s="133" t="s">
        <v>738</v>
      </c>
      <c r="L1481" s="31"/>
      <c r="M1481" s="138" t="s">
        <v>1</v>
      </c>
      <c r="N1481" s="139" t="s">
        <v>41</v>
      </c>
      <c r="P1481" s="140">
        <f>O1481*H1481</f>
        <v>0</v>
      </c>
      <c r="Q1481" s="140">
        <v>0</v>
      </c>
      <c r="R1481" s="140">
        <f>Q1481*H1481</f>
        <v>0</v>
      </c>
      <c r="S1481" s="140">
        <v>0</v>
      </c>
      <c r="T1481" s="141">
        <f>S1481*H1481</f>
        <v>0</v>
      </c>
      <c r="AR1481" s="142" t="s">
        <v>241</v>
      </c>
      <c r="AT1481" s="142" t="s">
        <v>135</v>
      </c>
      <c r="AU1481" s="142" t="s">
        <v>85</v>
      </c>
      <c r="AY1481" s="16" t="s">
        <v>132</v>
      </c>
      <c r="BE1481" s="143">
        <f>IF(N1481="základní",J1481,0)</f>
        <v>0</v>
      </c>
      <c r="BF1481" s="143">
        <f>IF(N1481="snížená",J1481,0)</f>
        <v>0</v>
      </c>
      <c r="BG1481" s="143">
        <f>IF(N1481="zákl. přenesená",J1481,0)</f>
        <v>0</v>
      </c>
      <c r="BH1481" s="143">
        <f>IF(N1481="sníž. přenesená",J1481,0)</f>
        <v>0</v>
      </c>
      <c r="BI1481" s="143">
        <f>IF(N1481="nulová",J1481,0)</f>
        <v>0</v>
      </c>
      <c r="BJ1481" s="16" t="s">
        <v>83</v>
      </c>
      <c r="BK1481" s="143">
        <f>ROUND(I1481*H1481,2)</f>
        <v>0</v>
      </c>
      <c r="BL1481" s="16" t="s">
        <v>241</v>
      </c>
      <c r="BM1481" s="142" t="s">
        <v>2067</v>
      </c>
    </row>
    <row r="1482" spans="2:65" s="1" customFormat="1">
      <c r="B1482" s="31"/>
      <c r="D1482" s="144" t="s">
        <v>140</v>
      </c>
      <c r="F1482" s="145" t="s">
        <v>2066</v>
      </c>
      <c r="I1482" s="146"/>
      <c r="L1482" s="31"/>
      <c r="M1482" s="147"/>
      <c r="T1482" s="55"/>
      <c r="AT1482" s="16" t="s">
        <v>140</v>
      </c>
      <c r="AU1482" s="16" t="s">
        <v>85</v>
      </c>
    </row>
    <row r="1483" spans="2:65" s="1" customFormat="1" ht="24.15" customHeight="1">
      <c r="B1483" s="31"/>
      <c r="C1483" s="131" t="s">
        <v>2068</v>
      </c>
      <c r="D1483" s="131" t="s">
        <v>135</v>
      </c>
      <c r="E1483" s="132" t="s">
        <v>2069</v>
      </c>
      <c r="F1483" s="133" t="s">
        <v>2070</v>
      </c>
      <c r="G1483" s="134" t="s">
        <v>520</v>
      </c>
      <c r="H1483" s="135">
        <v>1</v>
      </c>
      <c r="I1483" s="136"/>
      <c r="J1483" s="137">
        <f>ROUND(I1483*H1483,2)</f>
        <v>0</v>
      </c>
      <c r="K1483" s="133" t="s">
        <v>268</v>
      </c>
      <c r="L1483" s="31"/>
      <c r="M1483" s="138" t="s">
        <v>1</v>
      </c>
      <c r="N1483" s="139" t="s">
        <v>41</v>
      </c>
      <c r="P1483" s="140">
        <f>O1483*H1483</f>
        <v>0</v>
      </c>
      <c r="Q1483" s="140">
        <v>0</v>
      </c>
      <c r="R1483" s="140">
        <f>Q1483*H1483</f>
        <v>0</v>
      </c>
      <c r="S1483" s="140">
        <v>0</v>
      </c>
      <c r="T1483" s="141">
        <f>S1483*H1483</f>
        <v>0</v>
      </c>
      <c r="AR1483" s="142" t="s">
        <v>241</v>
      </c>
      <c r="AT1483" s="142" t="s">
        <v>135</v>
      </c>
      <c r="AU1483" s="142" t="s">
        <v>85</v>
      </c>
      <c r="AY1483" s="16" t="s">
        <v>132</v>
      </c>
      <c r="BE1483" s="143">
        <f>IF(N1483="základní",J1483,0)</f>
        <v>0</v>
      </c>
      <c r="BF1483" s="143">
        <f>IF(N1483="snížená",J1483,0)</f>
        <v>0</v>
      </c>
      <c r="BG1483" s="143">
        <f>IF(N1483="zákl. přenesená",J1483,0)</f>
        <v>0</v>
      </c>
      <c r="BH1483" s="143">
        <f>IF(N1483="sníž. přenesená",J1483,0)</f>
        <v>0</v>
      </c>
      <c r="BI1483" s="143">
        <f>IF(N1483="nulová",J1483,0)</f>
        <v>0</v>
      </c>
      <c r="BJ1483" s="16" t="s">
        <v>83</v>
      </c>
      <c r="BK1483" s="143">
        <f>ROUND(I1483*H1483,2)</f>
        <v>0</v>
      </c>
      <c r="BL1483" s="16" t="s">
        <v>241</v>
      </c>
      <c r="BM1483" s="142" t="s">
        <v>2071</v>
      </c>
    </row>
    <row r="1484" spans="2:65" s="1" customFormat="1">
      <c r="B1484" s="31"/>
      <c r="D1484" s="144" t="s">
        <v>140</v>
      </c>
      <c r="F1484" s="145" t="s">
        <v>2070</v>
      </c>
      <c r="I1484" s="146"/>
      <c r="L1484" s="31"/>
      <c r="M1484" s="147"/>
      <c r="T1484" s="55"/>
      <c r="AT1484" s="16" t="s">
        <v>140</v>
      </c>
      <c r="AU1484" s="16" t="s">
        <v>85</v>
      </c>
    </row>
    <row r="1485" spans="2:65" s="1" customFormat="1" ht="22.8">
      <c r="B1485" s="31"/>
      <c r="C1485" s="131" t="s">
        <v>2072</v>
      </c>
      <c r="D1485" s="131" t="s">
        <v>135</v>
      </c>
      <c r="E1485" s="132" t="s">
        <v>2073</v>
      </c>
      <c r="F1485" s="133" t="s">
        <v>2074</v>
      </c>
      <c r="G1485" s="134" t="s">
        <v>520</v>
      </c>
      <c r="H1485" s="135">
        <v>6</v>
      </c>
      <c r="I1485" s="136"/>
      <c r="J1485" s="137">
        <f>ROUND(I1485*H1485,2)</f>
        <v>0</v>
      </c>
      <c r="K1485" s="133" t="s">
        <v>268</v>
      </c>
      <c r="L1485" s="31"/>
      <c r="M1485" s="138" t="s">
        <v>1</v>
      </c>
      <c r="N1485" s="139" t="s">
        <v>41</v>
      </c>
      <c r="P1485" s="140">
        <f>O1485*H1485</f>
        <v>0</v>
      </c>
      <c r="Q1485" s="140">
        <v>0</v>
      </c>
      <c r="R1485" s="140">
        <f>Q1485*H1485</f>
        <v>0</v>
      </c>
      <c r="S1485" s="140">
        <v>0</v>
      </c>
      <c r="T1485" s="141">
        <f>S1485*H1485</f>
        <v>0</v>
      </c>
      <c r="AR1485" s="142" t="s">
        <v>241</v>
      </c>
      <c r="AT1485" s="142" t="s">
        <v>135</v>
      </c>
      <c r="AU1485" s="142" t="s">
        <v>85</v>
      </c>
      <c r="AY1485" s="16" t="s">
        <v>132</v>
      </c>
      <c r="BE1485" s="143">
        <f>IF(N1485="základní",J1485,0)</f>
        <v>0</v>
      </c>
      <c r="BF1485" s="143">
        <f>IF(N1485="snížená",J1485,0)</f>
        <v>0</v>
      </c>
      <c r="BG1485" s="143">
        <f>IF(N1485="zákl. přenesená",J1485,0)</f>
        <v>0</v>
      </c>
      <c r="BH1485" s="143">
        <f>IF(N1485="sníž. přenesená",J1485,0)</f>
        <v>0</v>
      </c>
      <c r="BI1485" s="143">
        <f>IF(N1485="nulová",J1485,0)</f>
        <v>0</v>
      </c>
      <c r="BJ1485" s="16" t="s">
        <v>83</v>
      </c>
      <c r="BK1485" s="143">
        <f>ROUND(I1485*H1485,2)</f>
        <v>0</v>
      </c>
      <c r="BL1485" s="16" t="s">
        <v>241</v>
      </c>
      <c r="BM1485" s="142" t="s">
        <v>2075</v>
      </c>
    </row>
    <row r="1486" spans="2:65" s="1" customFormat="1">
      <c r="B1486" s="31"/>
      <c r="D1486" s="144" t="s">
        <v>140</v>
      </c>
      <c r="F1486" s="145" t="s">
        <v>2074</v>
      </c>
      <c r="I1486" s="146"/>
      <c r="L1486" s="31"/>
      <c r="M1486" s="147"/>
      <c r="T1486" s="55"/>
      <c r="AT1486" s="16" t="s">
        <v>140</v>
      </c>
      <c r="AU1486" s="16" t="s">
        <v>85</v>
      </c>
    </row>
    <row r="1487" spans="2:65" s="1" customFormat="1" ht="24.15" customHeight="1">
      <c r="B1487" s="31"/>
      <c r="C1487" s="131" t="s">
        <v>2076</v>
      </c>
      <c r="D1487" s="131" t="s">
        <v>135</v>
      </c>
      <c r="E1487" s="132" t="s">
        <v>736</v>
      </c>
      <c r="F1487" s="133" t="s">
        <v>737</v>
      </c>
      <c r="G1487" s="134" t="s">
        <v>520</v>
      </c>
      <c r="H1487" s="135">
        <v>2</v>
      </c>
      <c r="I1487" s="136"/>
      <c r="J1487" s="137">
        <f>ROUND(I1487*H1487,2)</f>
        <v>0</v>
      </c>
      <c r="K1487" s="133" t="s">
        <v>738</v>
      </c>
      <c r="L1487" s="31"/>
      <c r="M1487" s="138" t="s">
        <v>1</v>
      </c>
      <c r="N1487" s="139" t="s">
        <v>41</v>
      </c>
      <c r="P1487" s="140">
        <f>O1487*H1487</f>
        <v>0</v>
      </c>
      <c r="Q1487" s="140">
        <v>0</v>
      </c>
      <c r="R1487" s="140">
        <f>Q1487*H1487</f>
        <v>0</v>
      </c>
      <c r="S1487" s="140">
        <v>0</v>
      </c>
      <c r="T1487" s="141">
        <f>S1487*H1487</f>
        <v>0</v>
      </c>
      <c r="AR1487" s="142" t="s">
        <v>241</v>
      </c>
      <c r="AT1487" s="142" t="s">
        <v>135</v>
      </c>
      <c r="AU1487" s="142" t="s">
        <v>85</v>
      </c>
      <c r="AY1487" s="16" t="s">
        <v>132</v>
      </c>
      <c r="BE1487" s="143">
        <f>IF(N1487="základní",J1487,0)</f>
        <v>0</v>
      </c>
      <c r="BF1487" s="143">
        <f>IF(N1487="snížená",J1487,0)</f>
        <v>0</v>
      </c>
      <c r="BG1487" s="143">
        <f>IF(N1487="zákl. přenesená",J1487,0)</f>
        <v>0</v>
      </c>
      <c r="BH1487" s="143">
        <f>IF(N1487="sníž. přenesená",J1487,0)</f>
        <v>0</v>
      </c>
      <c r="BI1487" s="143">
        <f>IF(N1487="nulová",J1487,0)</f>
        <v>0</v>
      </c>
      <c r="BJ1487" s="16" t="s">
        <v>83</v>
      </c>
      <c r="BK1487" s="143">
        <f>ROUND(I1487*H1487,2)</f>
        <v>0</v>
      </c>
      <c r="BL1487" s="16" t="s">
        <v>241</v>
      </c>
      <c r="BM1487" s="142" t="s">
        <v>2077</v>
      </c>
    </row>
    <row r="1488" spans="2:65" s="1" customFormat="1">
      <c r="B1488" s="31"/>
      <c r="D1488" s="144" t="s">
        <v>140</v>
      </c>
      <c r="F1488" s="145" t="s">
        <v>737</v>
      </c>
      <c r="I1488" s="146"/>
      <c r="L1488" s="31"/>
      <c r="M1488" s="147"/>
      <c r="T1488" s="55"/>
      <c r="AT1488" s="16" t="s">
        <v>140</v>
      </c>
      <c r="AU1488" s="16" t="s">
        <v>85</v>
      </c>
    </row>
    <row r="1489" spans="2:65" s="1" customFormat="1" ht="16.5" customHeight="1">
      <c r="B1489" s="31"/>
      <c r="C1489" s="131" t="s">
        <v>2078</v>
      </c>
      <c r="D1489" s="131" t="s">
        <v>135</v>
      </c>
      <c r="E1489" s="132" t="s">
        <v>741</v>
      </c>
      <c r="F1489" s="133" t="s">
        <v>742</v>
      </c>
      <c r="G1489" s="134" t="s">
        <v>520</v>
      </c>
      <c r="H1489" s="135">
        <v>3</v>
      </c>
      <c r="I1489" s="136"/>
      <c r="J1489" s="137">
        <f>ROUND(I1489*H1489,2)</f>
        <v>0</v>
      </c>
      <c r="K1489" s="133" t="s">
        <v>738</v>
      </c>
      <c r="L1489" s="31"/>
      <c r="M1489" s="138" t="s">
        <v>1</v>
      </c>
      <c r="N1489" s="139" t="s">
        <v>41</v>
      </c>
      <c r="P1489" s="140">
        <f>O1489*H1489</f>
        <v>0</v>
      </c>
      <c r="Q1489" s="140">
        <v>0</v>
      </c>
      <c r="R1489" s="140">
        <f>Q1489*H1489</f>
        <v>0</v>
      </c>
      <c r="S1489" s="140">
        <v>0</v>
      </c>
      <c r="T1489" s="141">
        <f>S1489*H1489</f>
        <v>0</v>
      </c>
      <c r="AR1489" s="142" t="s">
        <v>241</v>
      </c>
      <c r="AT1489" s="142" t="s">
        <v>135</v>
      </c>
      <c r="AU1489" s="142" t="s">
        <v>85</v>
      </c>
      <c r="AY1489" s="16" t="s">
        <v>132</v>
      </c>
      <c r="BE1489" s="143">
        <f>IF(N1489="základní",J1489,0)</f>
        <v>0</v>
      </c>
      <c r="BF1489" s="143">
        <f>IF(N1489="snížená",J1489,0)</f>
        <v>0</v>
      </c>
      <c r="BG1489" s="143">
        <f>IF(N1489="zákl. přenesená",J1489,0)</f>
        <v>0</v>
      </c>
      <c r="BH1489" s="143">
        <f>IF(N1489="sníž. přenesená",J1489,0)</f>
        <v>0</v>
      </c>
      <c r="BI1489" s="143">
        <f>IF(N1489="nulová",J1489,0)</f>
        <v>0</v>
      </c>
      <c r="BJ1489" s="16" t="s">
        <v>83</v>
      </c>
      <c r="BK1489" s="143">
        <f>ROUND(I1489*H1489,2)</f>
        <v>0</v>
      </c>
      <c r="BL1489" s="16" t="s">
        <v>241</v>
      </c>
      <c r="BM1489" s="142" t="s">
        <v>2079</v>
      </c>
    </row>
    <row r="1490" spans="2:65" s="1" customFormat="1">
      <c r="B1490" s="31"/>
      <c r="D1490" s="144" t="s">
        <v>140</v>
      </c>
      <c r="F1490" s="145" t="s">
        <v>742</v>
      </c>
      <c r="I1490" s="146"/>
      <c r="L1490" s="31"/>
      <c r="M1490" s="147"/>
      <c r="T1490" s="55"/>
      <c r="AT1490" s="16" t="s">
        <v>140</v>
      </c>
      <c r="AU1490" s="16" t="s">
        <v>85</v>
      </c>
    </row>
    <row r="1491" spans="2:65" s="1" customFormat="1" ht="21.75" customHeight="1">
      <c r="B1491" s="31"/>
      <c r="C1491" s="131" t="s">
        <v>2080</v>
      </c>
      <c r="D1491" s="131" t="s">
        <v>135</v>
      </c>
      <c r="E1491" s="132" t="s">
        <v>2081</v>
      </c>
      <c r="F1491" s="133" t="s">
        <v>2082</v>
      </c>
      <c r="G1491" s="134" t="s">
        <v>520</v>
      </c>
      <c r="H1491" s="135">
        <v>3</v>
      </c>
      <c r="I1491" s="136"/>
      <c r="J1491" s="137">
        <f>ROUND(I1491*H1491,2)</f>
        <v>0</v>
      </c>
      <c r="K1491" s="133" t="s">
        <v>738</v>
      </c>
      <c r="L1491" s="31"/>
      <c r="M1491" s="138" t="s">
        <v>1</v>
      </c>
      <c r="N1491" s="139" t="s">
        <v>41</v>
      </c>
      <c r="P1491" s="140">
        <f>O1491*H1491</f>
        <v>0</v>
      </c>
      <c r="Q1491" s="140">
        <v>0</v>
      </c>
      <c r="R1491" s="140">
        <f>Q1491*H1491</f>
        <v>0</v>
      </c>
      <c r="S1491" s="140">
        <v>0</v>
      </c>
      <c r="T1491" s="141">
        <f>S1491*H1491</f>
        <v>0</v>
      </c>
      <c r="AR1491" s="142" t="s">
        <v>241</v>
      </c>
      <c r="AT1491" s="142" t="s">
        <v>135</v>
      </c>
      <c r="AU1491" s="142" t="s">
        <v>85</v>
      </c>
      <c r="AY1491" s="16" t="s">
        <v>132</v>
      </c>
      <c r="BE1491" s="143">
        <f>IF(N1491="základní",J1491,0)</f>
        <v>0</v>
      </c>
      <c r="BF1491" s="143">
        <f>IF(N1491="snížená",J1491,0)</f>
        <v>0</v>
      </c>
      <c r="BG1491" s="143">
        <f>IF(N1491="zákl. přenesená",J1491,0)</f>
        <v>0</v>
      </c>
      <c r="BH1491" s="143">
        <f>IF(N1491="sníž. přenesená",J1491,0)</f>
        <v>0</v>
      </c>
      <c r="BI1491" s="143">
        <f>IF(N1491="nulová",J1491,0)</f>
        <v>0</v>
      </c>
      <c r="BJ1491" s="16" t="s">
        <v>83</v>
      </c>
      <c r="BK1491" s="143">
        <f>ROUND(I1491*H1491,2)</f>
        <v>0</v>
      </c>
      <c r="BL1491" s="16" t="s">
        <v>241</v>
      </c>
      <c r="BM1491" s="142" t="s">
        <v>2083</v>
      </c>
    </row>
    <row r="1492" spans="2:65" s="1" customFormat="1">
      <c r="B1492" s="31"/>
      <c r="D1492" s="144" t="s">
        <v>140</v>
      </c>
      <c r="F1492" s="145" t="s">
        <v>2082</v>
      </c>
      <c r="I1492" s="146"/>
      <c r="L1492" s="31"/>
      <c r="M1492" s="147"/>
      <c r="T1492" s="55"/>
      <c r="AT1492" s="16" t="s">
        <v>140</v>
      </c>
      <c r="AU1492" s="16" t="s">
        <v>85</v>
      </c>
    </row>
    <row r="1493" spans="2:65" s="1" customFormat="1" ht="16.5" customHeight="1">
      <c r="B1493" s="31"/>
      <c r="C1493" s="131" t="s">
        <v>2084</v>
      </c>
      <c r="D1493" s="131" t="s">
        <v>135</v>
      </c>
      <c r="E1493" s="132" t="s">
        <v>2085</v>
      </c>
      <c r="F1493" s="133" t="s">
        <v>2086</v>
      </c>
      <c r="G1493" s="134" t="s">
        <v>520</v>
      </c>
      <c r="H1493" s="135">
        <v>3</v>
      </c>
      <c r="I1493" s="136"/>
      <c r="J1493" s="137">
        <f>ROUND(I1493*H1493,2)</f>
        <v>0</v>
      </c>
      <c r="K1493" s="133" t="s">
        <v>738</v>
      </c>
      <c r="L1493" s="31"/>
      <c r="M1493" s="138" t="s">
        <v>1</v>
      </c>
      <c r="N1493" s="139" t="s">
        <v>41</v>
      </c>
      <c r="P1493" s="140">
        <f>O1493*H1493</f>
        <v>0</v>
      </c>
      <c r="Q1493" s="140">
        <v>0</v>
      </c>
      <c r="R1493" s="140">
        <f>Q1493*H1493</f>
        <v>0</v>
      </c>
      <c r="S1493" s="140">
        <v>0</v>
      </c>
      <c r="T1493" s="141">
        <f>S1493*H1493</f>
        <v>0</v>
      </c>
      <c r="AR1493" s="142" t="s">
        <v>241</v>
      </c>
      <c r="AT1493" s="142" t="s">
        <v>135</v>
      </c>
      <c r="AU1493" s="142" t="s">
        <v>85</v>
      </c>
      <c r="AY1493" s="16" t="s">
        <v>132</v>
      </c>
      <c r="BE1493" s="143">
        <f>IF(N1493="základní",J1493,0)</f>
        <v>0</v>
      </c>
      <c r="BF1493" s="143">
        <f>IF(N1493="snížená",J1493,0)</f>
        <v>0</v>
      </c>
      <c r="BG1493" s="143">
        <f>IF(N1493="zákl. přenesená",J1493,0)</f>
        <v>0</v>
      </c>
      <c r="BH1493" s="143">
        <f>IF(N1493="sníž. přenesená",J1493,0)</f>
        <v>0</v>
      </c>
      <c r="BI1493" s="143">
        <f>IF(N1493="nulová",J1493,0)</f>
        <v>0</v>
      </c>
      <c r="BJ1493" s="16" t="s">
        <v>83</v>
      </c>
      <c r="BK1493" s="143">
        <f>ROUND(I1493*H1493,2)</f>
        <v>0</v>
      </c>
      <c r="BL1493" s="16" t="s">
        <v>241</v>
      </c>
      <c r="BM1493" s="142" t="s">
        <v>2087</v>
      </c>
    </row>
    <row r="1494" spans="2:65" s="1" customFormat="1">
      <c r="B1494" s="31"/>
      <c r="D1494" s="144" t="s">
        <v>140</v>
      </c>
      <c r="F1494" s="145" t="s">
        <v>2086</v>
      </c>
      <c r="I1494" s="146"/>
      <c r="L1494" s="31"/>
      <c r="M1494" s="147"/>
      <c r="T1494" s="55"/>
      <c r="AT1494" s="16" t="s">
        <v>140</v>
      </c>
      <c r="AU1494" s="16" t="s">
        <v>85</v>
      </c>
    </row>
    <row r="1495" spans="2:65" s="1" customFormat="1" ht="16.5" customHeight="1">
      <c r="B1495" s="31"/>
      <c r="C1495" s="131" t="s">
        <v>2088</v>
      </c>
      <c r="D1495" s="131" t="s">
        <v>135</v>
      </c>
      <c r="E1495" s="132" t="s">
        <v>2089</v>
      </c>
      <c r="F1495" s="133" t="s">
        <v>2090</v>
      </c>
      <c r="G1495" s="134" t="s">
        <v>520</v>
      </c>
      <c r="H1495" s="135">
        <v>5</v>
      </c>
      <c r="I1495" s="136"/>
      <c r="J1495" s="137">
        <f>ROUND(I1495*H1495,2)</f>
        <v>0</v>
      </c>
      <c r="K1495" s="133" t="s">
        <v>738</v>
      </c>
      <c r="L1495" s="31"/>
      <c r="M1495" s="138" t="s">
        <v>1</v>
      </c>
      <c r="N1495" s="139" t="s">
        <v>41</v>
      </c>
      <c r="P1495" s="140">
        <f>O1495*H1495</f>
        <v>0</v>
      </c>
      <c r="Q1495" s="140">
        <v>0</v>
      </c>
      <c r="R1495" s="140">
        <f>Q1495*H1495</f>
        <v>0</v>
      </c>
      <c r="S1495" s="140">
        <v>0</v>
      </c>
      <c r="T1495" s="141">
        <f>S1495*H1495</f>
        <v>0</v>
      </c>
      <c r="AR1495" s="142" t="s">
        <v>241</v>
      </c>
      <c r="AT1495" s="142" t="s">
        <v>135</v>
      </c>
      <c r="AU1495" s="142" t="s">
        <v>85</v>
      </c>
      <c r="AY1495" s="16" t="s">
        <v>132</v>
      </c>
      <c r="BE1495" s="143">
        <f>IF(N1495="základní",J1495,0)</f>
        <v>0</v>
      </c>
      <c r="BF1495" s="143">
        <f>IF(N1495="snížená",J1495,0)</f>
        <v>0</v>
      </c>
      <c r="BG1495" s="143">
        <f>IF(N1495="zákl. přenesená",J1495,0)</f>
        <v>0</v>
      </c>
      <c r="BH1495" s="143">
        <f>IF(N1495="sníž. přenesená",J1495,0)</f>
        <v>0</v>
      </c>
      <c r="BI1495" s="143">
        <f>IF(N1495="nulová",J1495,0)</f>
        <v>0</v>
      </c>
      <c r="BJ1495" s="16" t="s">
        <v>83</v>
      </c>
      <c r="BK1495" s="143">
        <f>ROUND(I1495*H1495,2)</f>
        <v>0</v>
      </c>
      <c r="BL1495" s="16" t="s">
        <v>241</v>
      </c>
      <c r="BM1495" s="142" t="s">
        <v>2091</v>
      </c>
    </row>
    <row r="1496" spans="2:65" s="1" customFormat="1">
      <c r="B1496" s="31"/>
      <c r="D1496" s="144" t="s">
        <v>140</v>
      </c>
      <c r="F1496" s="145" t="s">
        <v>2090</v>
      </c>
      <c r="I1496" s="146"/>
      <c r="L1496" s="31"/>
      <c r="M1496" s="147"/>
      <c r="T1496" s="55"/>
      <c r="AT1496" s="16" t="s">
        <v>140</v>
      </c>
      <c r="AU1496" s="16" t="s">
        <v>85</v>
      </c>
    </row>
    <row r="1497" spans="2:65" s="1" customFormat="1" ht="21.75" customHeight="1">
      <c r="B1497" s="31"/>
      <c r="C1497" s="131" t="s">
        <v>2092</v>
      </c>
      <c r="D1497" s="131" t="s">
        <v>135</v>
      </c>
      <c r="E1497" s="132" t="s">
        <v>2093</v>
      </c>
      <c r="F1497" s="133" t="s">
        <v>2094</v>
      </c>
      <c r="G1497" s="134" t="s">
        <v>520</v>
      </c>
      <c r="H1497" s="135">
        <v>10</v>
      </c>
      <c r="I1497" s="136"/>
      <c r="J1497" s="137">
        <f>ROUND(I1497*H1497,2)</f>
        <v>0</v>
      </c>
      <c r="K1497" s="133" t="s">
        <v>738</v>
      </c>
      <c r="L1497" s="31"/>
      <c r="M1497" s="138" t="s">
        <v>1</v>
      </c>
      <c r="N1497" s="139" t="s">
        <v>41</v>
      </c>
      <c r="P1497" s="140">
        <f>O1497*H1497</f>
        <v>0</v>
      </c>
      <c r="Q1497" s="140">
        <v>0</v>
      </c>
      <c r="R1497" s="140">
        <f>Q1497*H1497</f>
        <v>0</v>
      </c>
      <c r="S1497" s="140">
        <v>0</v>
      </c>
      <c r="T1497" s="141">
        <f>S1497*H1497</f>
        <v>0</v>
      </c>
      <c r="AR1497" s="142" t="s">
        <v>241</v>
      </c>
      <c r="AT1497" s="142" t="s">
        <v>135</v>
      </c>
      <c r="AU1497" s="142" t="s">
        <v>85</v>
      </c>
      <c r="AY1497" s="16" t="s">
        <v>132</v>
      </c>
      <c r="BE1497" s="143">
        <f>IF(N1497="základní",J1497,0)</f>
        <v>0</v>
      </c>
      <c r="BF1497" s="143">
        <f>IF(N1497="snížená",J1497,0)</f>
        <v>0</v>
      </c>
      <c r="BG1497" s="143">
        <f>IF(N1497="zákl. přenesená",J1497,0)</f>
        <v>0</v>
      </c>
      <c r="BH1497" s="143">
        <f>IF(N1497="sníž. přenesená",J1497,0)</f>
        <v>0</v>
      </c>
      <c r="BI1497" s="143">
        <f>IF(N1497="nulová",J1497,0)</f>
        <v>0</v>
      </c>
      <c r="BJ1497" s="16" t="s">
        <v>83</v>
      </c>
      <c r="BK1497" s="143">
        <f>ROUND(I1497*H1497,2)</f>
        <v>0</v>
      </c>
      <c r="BL1497" s="16" t="s">
        <v>241</v>
      </c>
      <c r="BM1497" s="142" t="s">
        <v>2095</v>
      </c>
    </row>
    <row r="1498" spans="2:65" s="1" customFormat="1">
      <c r="B1498" s="31"/>
      <c r="D1498" s="144" t="s">
        <v>140</v>
      </c>
      <c r="F1498" s="145" t="s">
        <v>2094</v>
      </c>
      <c r="I1498" s="146"/>
      <c r="L1498" s="31"/>
      <c r="M1498" s="147"/>
      <c r="T1498" s="55"/>
      <c r="AT1498" s="16" t="s">
        <v>140</v>
      </c>
      <c r="AU1498" s="16" t="s">
        <v>85</v>
      </c>
    </row>
    <row r="1499" spans="2:65" s="1" customFormat="1" ht="16.5" customHeight="1">
      <c r="B1499" s="31"/>
      <c r="C1499" s="131" t="s">
        <v>2096</v>
      </c>
      <c r="D1499" s="131" t="s">
        <v>135</v>
      </c>
      <c r="E1499" s="132" t="s">
        <v>2097</v>
      </c>
      <c r="F1499" s="133" t="s">
        <v>2098</v>
      </c>
      <c r="G1499" s="134" t="s">
        <v>520</v>
      </c>
      <c r="H1499" s="135">
        <v>3</v>
      </c>
      <c r="I1499" s="136"/>
      <c r="J1499" s="137">
        <f>ROUND(I1499*H1499,2)</f>
        <v>0</v>
      </c>
      <c r="K1499" s="133" t="s">
        <v>738</v>
      </c>
      <c r="L1499" s="31"/>
      <c r="M1499" s="138" t="s">
        <v>1</v>
      </c>
      <c r="N1499" s="139" t="s">
        <v>41</v>
      </c>
      <c r="P1499" s="140">
        <f>O1499*H1499</f>
        <v>0</v>
      </c>
      <c r="Q1499" s="140">
        <v>0</v>
      </c>
      <c r="R1499" s="140">
        <f>Q1499*H1499</f>
        <v>0</v>
      </c>
      <c r="S1499" s="140">
        <v>0</v>
      </c>
      <c r="T1499" s="141">
        <f>S1499*H1499</f>
        <v>0</v>
      </c>
      <c r="AR1499" s="142" t="s">
        <v>241</v>
      </c>
      <c r="AT1499" s="142" t="s">
        <v>135</v>
      </c>
      <c r="AU1499" s="142" t="s">
        <v>85</v>
      </c>
      <c r="AY1499" s="16" t="s">
        <v>132</v>
      </c>
      <c r="BE1499" s="143">
        <f>IF(N1499="základní",J1499,0)</f>
        <v>0</v>
      </c>
      <c r="BF1499" s="143">
        <f>IF(N1499="snížená",J1499,0)</f>
        <v>0</v>
      </c>
      <c r="BG1499" s="143">
        <f>IF(N1499="zákl. přenesená",J1499,0)</f>
        <v>0</v>
      </c>
      <c r="BH1499" s="143">
        <f>IF(N1499="sníž. přenesená",J1499,0)</f>
        <v>0</v>
      </c>
      <c r="BI1499" s="143">
        <f>IF(N1499="nulová",J1499,0)</f>
        <v>0</v>
      </c>
      <c r="BJ1499" s="16" t="s">
        <v>83</v>
      </c>
      <c r="BK1499" s="143">
        <f>ROUND(I1499*H1499,2)</f>
        <v>0</v>
      </c>
      <c r="BL1499" s="16" t="s">
        <v>241</v>
      </c>
      <c r="BM1499" s="142" t="s">
        <v>2099</v>
      </c>
    </row>
    <row r="1500" spans="2:65" s="1" customFormat="1">
      <c r="B1500" s="31"/>
      <c r="D1500" s="144" t="s">
        <v>140</v>
      </c>
      <c r="F1500" s="145" t="s">
        <v>2098</v>
      </c>
      <c r="I1500" s="146"/>
      <c r="L1500" s="31"/>
      <c r="M1500" s="147"/>
      <c r="T1500" s="55"/>
      <c r="AT1500" s="16" t="s">
        <v>140</v>
      </c>
      <c r="AU1500" s="16" t="s">
        <v>85</v>
      </c>
    </row>
    <row r="1501" spans="2:65" s="1" customFormat="1" ht="16.5" customHeight="1">
      <c r="B1501" s="31"/>
      <c r="C1501" s="131" t="s">
        <v>2100</v>
      </c>
      <c r="D1501" s="131" t="s">
        <v>135</v>
      </c>
      <c r="E1501" s="132" t="s">
        <v>745</v>
      </c>
      <c r="F1501" s="133" t="s">
        <v>746</v>
      </c>
      <c r="G1501" s="134" t="s">
        <v>520</v>
      </c>
      <c r="H1501" s="135">
        <v>4</v>
      </c>
      <c r="I1501" s="136"/>
      <c r="J1501" s="137">
        <f>ROUND(I1501*H1501,2)</f>
        <v>0</v>
      </c>
      <c r="K1501" s="133" t="s">
        <v>738</v>
      </c>
      <c r="L1501" s="31"/>
      <c r="M1501" s="138" t="s">
        <v>1</v>
      </c>
      <c r="N1501" s="139" t="s">
        <v>41</v>
      </c>
      <c r="P1501" s="140">
        <f>O1501*H1501</f>
        <v>0</v>
      </c>
      <c r="Q1501" s="140">
        <v>0</v>
      </c>
      <c r="R1501" s="140">
        <f>Q1501*H1501</f>
        <v>0</v>
      </c>
      <c r="S1501" s="140">
        <v>0</v>
      </c>
      <c r="T1501" s="141">
        <f>S1501*H1501</f>
        <v>0</v>
      </c>
      <c r="AR1501" s="142" t="s">
        <v>241</v>
      </c>
      <c r="AT1501" s="142" t="s">
        <v>135</v>
      </c>
      <c r="AU1501" s="142" t="s">
        <v>85</v>
      </c>
      <c r="AY1501" s="16" t="s">
        <v>132</v>
      </c>
      <c r="BE1501" s="143">
        <f>IF(N1501="základní",J1501,0)</f>
        <v>0</v>
      </c>
      <c r="BF1501" s="143">
        <f>IF(N1501="snížená",J1501,0)</f>
        <v>0</v>
      </c>
      <c r="BG1501" s="143">
        <f>IF(N1501="zákl. přenesená",J1501,0)</f>
        <v>0</v>
      </c>
      <c r="BH1501" s="143">
        <f>IF(N1501="sníž. přenesená",J1501,0)</f>
        <v>0</v>
      </c>
      <c r="BI1501" s="143">
        <f>IF(N1501="nulová",J1501,0)</f>
        <v>0</v>
      </c>
      <c r="BJ1501" s="16" t="s">
        <v>83</v>
      </c>
      <c r="BK1501" s="143">
        <f>ROUND(I1501*H1501,2)</f>
        <v>0</v>
      </c>
      <c r="BL1501" s="16" t="s">
        <v>241</v>
      </c>
      <c r="BM1501" s="142" t="s">
        <v>2101</v>
      </c>
    </row>
    <row r="1502" spans="2:65" s="1" customFormat="1">
      <c r="B1502" s="31"/>
      <c r="D1502" s="144" t="s">
        <v>140</v>
      </c>
      <c r="F1502" s="145" t="s">
        <v>746</v>
      </c>
      <c r="I1502" s="146"/>
      <c r="L1502" s="31"/>
      <c r="M1502" s="147"/>
      <c r="T1502" s="55"/>
      <c r="AT1502" s="16" t="s">
        <v>140</v>
      </c>
      <c r="AU1502" s="16" t="s">
        <v>85</v>
      </c>
    </row>
    <row r="1503" spans="2:65" s="1" customFormat="1" ht="24.15" customHeight="1">
      <c r="B1503" s="31"/>
      <c r="C1503" s="131" t="s">
        <v>2102</v>
      </c>
      <c r="D1503" s="131" t="s">
        <v>135</v>
      </c>
      <c r="E1503" s="132" t="s">
        <v>2103</v>
      </c>
      <c r="F1503" s="133" t="s">
        <v>2104</v>
      </c>
      <c r="G1503" s="134" t="s">
        <v>520</v>
      </c>
      <c r="H1503" s="135">
        <v>1</v>
      </c>
      <c r="I1503" s="136"/>
      <c r="J1503" s="137">
        <f>ROUND(I1503*H1503,2)</f>
        <v>0</v>
      </c>
      <c r="K1503" s="133" t="s">
        <v>268</v>
      </c>
      <c r="L1503" s="31"/>
      <c r="M1503" s="138" t="s">
        <v>1</v>
      </c>
      <c r="N1503" s="139" t="s">
        <v>41</v>
      </c>
      <c r="P1503" s="140">
        <f>O1503*H1503</f>
        <v>0</v>
      </c>
      <c r="Q1503" s="140">
        <v>0</v>
      </c>
      <c r="R1503" s="140">
        <f>Q1503*H1503</f>
        <v>0</v>
      </c>
      <c r="S1503" s="140">
        <v>0</v>
      </c>
      <c r="T1503" s="141">
        <f>S1503*H1503</f>
        <v>0</v>
      </c>
      <c r="AR1503" s="142" t="s">
        <v>241</v>
      </c>
      <c r="AT1503" s="142" t="s">
        <v>135</v>
      </c>
      <c r="AU1503" s="142" t="s">
        <v>85</v>
      </c>
      <c r="AY1503" s="16" t="s">
        <v>132</v>
      </c>
      <c r="BE1503" s="143">
        <f>IF(N1503="základní",J1503,0)</f>
        <v>0</v>
      </c>
      <c r="BF1503" s="143">
        <f>IF(N1503="snížená",J1503,0)</f>
        <v>0</v>
      </c>
      <c r="BG1503" s="143">
        <f>IF(N1503="zákl. přenesená",J1503,0)</f>
        <v>0</v>
      </c>
      <c r="BH1503" s="143">
        <f>IF(N1503="sníž. přenesená",J1503,0)</f>
        <v>0</v>
      </c>
      <c r="BI1503" s="143">
        <f>IF(N1503="nulová",J1503,0)</f>
        <v>0</v>
      </c>
      <c r="BJ1503" s="16" t="s">
        <v>83</v>
      </c>
      <c r="BK1503" s="143">
        <f>ROUND(I1503*H1503,2)</f>
        <v>0</v>
      </c>
      <c r="BL1503" s="16" t="s">
        <v>241</v>
      </c>
      <c r="BM1503" s="142" t="s">
        <v>2105</v>
      </c>
    </row>
    <row r="1504" spans="2:65" s="1" customFormat="1">
      <c r="B1504" s="31"/>
      <c r="D1504" s="144" t="s">
        <v>140</v>
      </c>
      <c r="F1504" s="145" t="s">
        <v>2104</v>
      </c>
      <c r="I1504" s="146"/>
      <c r="L1504" s="31"/>
      <c r="M1504" s="147"/>
      <c r="T1504" s="55"/>
      <c r="AT1504" s="16" t="s">
        <v>140</v>
      </c>
      <c r="AU1504" s="16" t="s">
        <v>85</v>
      </c>
    </row>
    <row r="1505" spans="2:65" s="1" customFormat="1" ht="24.15" customHeight="1">
      <c r="B1505" s="31"/>
      <c r="C1505" s="131" t="s">
        <v>2106</v>
      </c>
      <c r="D1505" s="131" t="s">
        <v>135</v>
      </c>
      <c r="E1505" s="132" t="s">
        <v>2107</v>
      </c>
      <c r="F1505" s="133" t="s">
        <v>2108</v>
      </c>
      <c r="G1505" s="134" t="s">
        <v>520</v>
      </c>
      <c r="H1505" s="135">
        <v>1</v>
      </c>
      <c r="I1505" s="136"/>
      <c r="J1505" s="137">
        <f>ROUND(I1505*H1505,2)</f>
        <v>0</v>
      </c>
      <c r="K1505" s="133" t="s">
        <v>268</v>
      </c>
      <c r="L1505" s="31"/>
      <c r="M1505" s="138" t="s">
        <v>1</v>
      </c>
      <c r="N1505" s="139" t="s">
        <v>41</v>
      </c>
      <c r="P1505" s="140">
        <f>O1505*H1505</f>
        <v>0</v>
      </c>
      <c r="Q1505" s="140">
        <v>0</v>
      </c>
      <c r="R1505" s="140">
        <f>Q1505*H1505</f>
        <v>0</v>
      </c>
      <c r="S1505" s="140">
        <v>0</v>
      </c>
      <c r="T1505" s="141">
        <f>S1505*H1505</f>
        <v>0</v>
      </c>
      <c r="AR1505" s="142" t="s">
        <v>241</v>
      </c>
      <c r="AT1505" s="142" t="s">
        <v>135</v>
      </c>
      <c r="AU1505" s="142" t="s">
        <v>85</v>
      </c>
      <c r="AY1505" s="16" t="s">
        <v>132</v>
      </c>
      <c r="BE1505" s="143">
        <f>IF(N1505="základní",J1505,0)</f>
        <v>0</v>
      </c>
      <c r="BF1505" s="143">
        <f>IF(N1505="snížená",J1505,0)</f>
        <v>0</v>
      </c>
      <c r="BG1505" s="143">
        <f>IF(N1505="zákl. přenesená",J1505,0)</f>
        <v>0</v>
      </c>
      <c r="BH1505" s="143">
        <f>IF(N1505="sníž. přenesená",J1505,0)</f>
        <v>0</v>
      </c>
      <c r="BI1505" s="143">
        <f>IF(N1505="nulová",J1505,0)</f>
        <v>0</v>
      </c>
      <c r="BJ1505" s="16" t="s">
        <v>83</v>
      </c>
      <c r="BK1505" s="143">
        <f>ROUND(I1505*H1505,2)</f>
        <v>0</v>
      </c>
      <c r="BL1505" s="16" t="s">
        <v>241</v>
      </c>
      <c r="BM1505" s="142" t="s">
        <v>2109</v>
      </c>
    </row>
    <row r="1506" spans="2:65" s="1" customFormat="1">
      <c r="B1506" s="31"/>
      <c r="D1506" s="144" t="s">
        <v>140</v>
      </c>
      <c r="F1506" s="145" t="s">
        <v>2108</v>
      </c>
      <c r="I1506" s="146"/>
      <c r="L1506" s="31"/>
      <c r="M1506" s="147"/>
      <c r="T1506" s="55"/>
      <c r="AT1506" s="16" t="s">
        <v>140</v>
      </c>
      <c r="AU1506" s="16" t="s">
        <v>85</v>
      </c>
    </row>
    <row r="1507" spans="2:65" s="1" customFormat="1" ht="24.15" customHeight="1">
      <c r="B1507" s="31"/>
      <c r="C1507" s="131" t="s">
        <v>2110</v>
      </c>
      <c r="D1507" s="131" t="s">
        <v>135</v>
      </c>
      <c r="E1507" s="132" t="s">
        <v>2111</v>
      </c>
      <c r="F1507" s="133" t="s">
        <v>2112</v>
      </c>
      <c r="G1507" s="134" t="s">
        <v>520</v>
      </c>
      <c r="H1507" s="135">
        <v>1</v>
      </c>
      <c r="I1507" s="136"/>
      <c r="J1507" s="137">
        <f>ROUND(I1507*H1507,2)</f>
        <v>0</v>
      </c>
      <c r="K1507" s="133" t="s">
        <v>268</v>
      </c>
      <c r="L1507" s="31"/>
      <c r="M1507" s="138" t="s">
        <v>1</v>
      </c>
      <c r="N1507" s="139" t="s">
        <v>41</v>
      </c>
      <c r="P1507" s="140">
        <f>O1507*H1507</f>
        <v>0</v>
      </c>
      <c r="Q1507" s="140">
        <v>0</v>
      </c>
      <c r="R1507" s="140">
        <f>Q1507*H1507</f>
        <v>0</v>
      </c>
      <c r="S1507" s="140">
        <v>0</v>
      </c>
      <c r="T1507" s="141">
        <f>S1507*H1507</f>
        <v>0</v>
      </c>
      <c r="AR1507" s="142" t="s">
        <v>241</v>
      </c>
      <c r="AT1507" s="142" t="s">
        <v>135</v>
      </c>
      <c r="AU1507" s="142" t="s">
        <v>85</v>
      </c>
      <c r="AY1507" s="16" t="s">
        <v>132</v>
      </c>
      <c r="BE1507" s="143">
        <f>IF(N1507="základní",J1507,0)</f>
        <v>0</v>
      </c>
      <c r="BF1507" s="143">
        <f>IF(N1507="snížená",J1507,0)</f>
        <v>0</v>
      </c>
      <c r="BG1507" s="143">
        <f>IF(N1507="zákl. přenesená",J1507,0)</f>
        <v>0</v>
      </c>
      <c r="BH1507" s="143">
        <f>IF(N1507="sníž. přenesená",J1507,0)</f>
        <v>0</v>
      </c>
      <c r="BI1507" s="143">
        <f>IF(N1507="nulová",J1507,0)</f>
        <v>0</v>
      </c>
      <c r="BJ1507" s="16" t="s">
        <v>83</v>
      </c>
      <c r="BK1507" s="143">
        <f>ROUND(I1507*H1507,2)</f>
        <v>0</v>
      </c>
      <c r="BL1507" s="16" t="s">
        <v>241</v>
      </c>
      <c r="BM1507" s="142" t="s">
        <v>2113</v>
      </c>
    </row>
    <row r="1508" spans="2:65" s="1" customFormat="1">
      <c r="B1508" s="31"/>
      <c r="D1508" s="144" t="s">
        <v>140</v>
      </c>
      <c r="F1508" s="145" t="s">
        <v>2112</v>
      </c>
      <c r="I1508" s="146"/>
      <c r="L1508" s="31"/>
      <c r="M1508" s="147"/>
      <c r="T1508" s="55"/>
      <c r="AT1508" s="16" t="s">
        <v>140</v>
      </c>
      <c r="AU1508" s="16" t="s">
        <v>85</v>
      </c>
    </row>
    <row r="1509" spans="2:65" s="1" customFormat="1" ht="24.15" customHeight="1">
      <c r="B1509" s="31"/>
      <c r="C1509" s="131" t="s">
        <v>2114</v>
      </c>
      <c r="D1509" s="131" t="s">
        <v>135</v>
      </c>
      <c r="E1509" s="132" t="s">
        <v>2115</v>
      </c>
      <c r="F1509" s="133" t="s">
        <v>2116</v>
      </c>
      <c r="G1509" s="134" t="s">
        <v>520</v>
      </c>
      <c r="H1509" s="135">
        <v>1</v>
      </c>
      <c r="I1509" s="136"/>
      <c r="J1509" s="137">
        <f>ROUND(I1509*H1509,2)</f>
        <v>0</v>
      </c>
      <c r="K1509" s="133" t="s">
        <v>268</v>
      </c>
      <c r="L1509" s="31"/>
      <c r="M1509" s="138" t="s">
        <v>1</v>
      </c>
      <c r="N1509" s="139" t="s">
        <v>41</v>
      </c>
      <c r="P1509" s="140">
        <f>O1509*H1509</f>
        <v>0</v>
      </c>
      <c r="Q1509" s="140">
        <v>0</v>
      </c>
      <c r="R1509" s="140">
        <f>Q1509*H1509</f>
        <v>0</v>
      </c>
      <c r="S1509" s="140">
        <v>0</v>
      </c>
      <c r="T1509" s="141">
        <f>S1509*H1509</f>
        <v>0</v>
      </c>
      <c r="AR1509" s="142" t="s">
        <v>241</v>
      </c>
      <c r="AT1509" s="142" t="s">
        <v>135</v>
      </c>
      <c r="AU1509" s="142" t="s">
        <v>85</v>
      </c>
      <c r="AY1509" s="16" t="s">
        <v>132</v>
      </c>
      <c r="BE1509" s="143">
        <f>IF(N1509="základní",J1509,0)</f>
        <v>0</v>
      </c>
      <c r="BF1509" s="143">
        <f>IF(N1509="snížená",J1509,0)</f>
        <v>0</v>
      </c>
      <c r="BG1509" s="143">
        <f>IF(N1509="zákl. přenesená",J1509,0)</f>
        <v>0</v>
      </c>
      <c r="BH1509" s="143">
        <f>IF(N1509="sníž. přenesená",J1509,0)</f>
        <v>0</v>
      </c>
      <c r="BI1509" s="143">
        <f>IF(N1509="nulová",J1509,0)</f>
        <v>0</v>
      </c>
      <c r="BJ1509" s="16" t="s">
        <v>83</v>
      </c>
      <c r="BK1509" s="143">
        <f>ROUND(I1509*H1509,2)</f>
        <v>0</v>
      </c>
      <c r="BL1509" s="16" t="s">
        <v>241</v>
      </c>
      <c r="BM1509" s="142" t="s">
        <v>2117</v>
      </c>
    </row>
    <row r="1510" spans="2:65" s="1" customFormat="1">
      <c r="B1510" s="31"/>
      <c r="D1510" s="144" t="s">
        <v>140</v>
      </c>
      <c r="F1510" s="145" t="s">
        <v>2116</v>
      </c>
      <c r="I1510" s="146"/>
      <c r="L1510" s="31"/>
      <c r="M1510" s="147"/>
      <c r="T1510" s="55"/>
      <c r="AT1510" s="16" t="s">
        <v>140</v>
      </c>
      <c r="AU1510" s="16" t="s">
        <v>85</v>
      </c>
    </row>
    <row r="1511" spans="2:65" s="1" customFormat="1" ht="24.15" customHeight="1">
      <c r="B1511" s="31"/>
      <c r="C1511" s="131" t="s">
        <v>2118</v>
      </c>
      <c r="D1511" s="131" t="s">
        <v>135</v>
      </c>
      <c r="E1511" s="132" t="s">
        <v>2119</v>
      </c>
      <c r="F1511" s="133" t="s">
        <v>2120</v>
      </c>
      <c r="G1511" s="134" t="s">
        <v>520</v>
      </c>
      <c r="H1511" s="135">
        <v>1</v>
      </c>
      <c r="I1511" s="136"/>
      <c r="J1511" s="137">
        <f>ROUND(I1511*H1511,2)</f>
        <v>0</v>
      </c>
      <c r="K1511" s="133" t="s">
        <v>268</v>
      </c>
      <c r="L1511" s="31"/>
      <c r="M1511" s="138" t="s">
        <v>1</v>
      </c>
      <c r="N1511" s="139" t="s">
        <v>41</v>
      </c>
      <c r="P1511" s="140">
        <f>O1511*H1511</f>
        <v>0</v>
      </c>
      <c r="Q1511" s="140">
        <v>0</v>
      </c>
      <c r="R1511" s="140">
        <f>Q1511*H1511</f>
        <v>0</v>
      </c>
      <c r="S1511" s="140">
        <v>0</v>
      </c>
      <c r="T1511" s="141">
        <f>S1511*H1511</f>
        <v>0</v>
      </c>
      <c r="AR1511" s="142" t="s">
        <v>241</v>
      </c>
      <c r="AT1511" s="142" t="s">
        <v>135</v>
      </c>
      <c r="AU1511" s="142" t="s">
        <v>85</v>
      </c>
      <c r="AY1511" s="16" t="s">
        <v>132</v>
      </c>
      <c r="BE1511" s="143">
        <f>IF(N1511="základní",J1511,0)</f>
        <v>0</v>
      </c>
      <c r="BF1511" s="143">
        <f>IF(N1511="snížená",J1511,0)</f>
        <v>0</v>
      </c>
      <c r="BG1511" s="143">
        <f>IF(N1511="zákl. přenesená",J1511,0)</f>
        <v>0</v>
      </c>
      <c r="BH1511" s="143">
        <f>IF(N1511="sníž. přenesená",J1511,0)</f>
        <v>0</v>
      </c>
      <c r="BI1511" s="143">
        <f>IF(N1511="nulová",J1511,0)</f>
        <v>0</v>
      </c>
      <c r="BJ1511" s="16" t="s">
        <v>83</v>
      </c>
      <c r="BK1511" s="143">
        <f>ROUND(I1511*H1511,2)</f>
        <v>0</v>
      </c>
      <c r="BL1511" s="16" t="s">
        <v>241</v>
      </c>
      <c r="BM1511" s="142" t="s">
        <v>2121</v>
      </c>
    </row>
    <row r="1512" spans="2:65" s="1" customFormat="1">
      <c r="B1512" s="31"/>
      <c r="D1512" s="144" t="s">
        <v>140</v>
      </c>
      <c r="F1512" s="145" t="s">
        <v>2120</v>
      </c>
      <c r="I1512" s="146"/>
      <c r="L1512" s="31"/>
      <c r="M1512" s="147"/>
      <c r="T1512" s="55"/>
      <c r="AT1512" s="16" t="s">
        <v>140</v>
      </c>
      <c r="AU1512" s="16" t="s">
        <v>85</v>
      </c>
    </row>
    <row r="1513" spans="2:65" s="1" customFormat="1" ht="24.15" customHeight="1">
      <c r="B1513" s="31"/>
      <c r="C1513" s="131" t="s">
        <v>2122</v>
      </c>
      <c r="D1513" s="131" t="s">
        <v>135</v>
      </c>
      <c r="E1513" s="132" t="s">
        <v>2123</v>
      </c>
      <c r="F1513" s="133" t="s">
        <v>2124</v>
      </c>
      <c r="G1513" s="134" t="s">
        <v>520</v>
      </c>
      <c r="H1513" s="135">
        <v>1</v>
      </c>
      <c r="I1513" s="136"/>
      <c r="J1513" s="137">
        <f>ROUND(I1513*H1513,2)</f>
        <v>0</v>
      </c>
      <c r="K1513" s="133" t="s">
        <v>268</v>
      </c>
      <c r="L1513" s="31"/>
      <c r="M1513" s="138" t="s">
        <v>1</v>
      </c>
      <c r="N1513" s="139" t="s">
        <v>41</v>
      </c>
      <c r="P1513" s="140">
        <f>O1513*H1513</f>
        <v>0</v>
      </c>
      <c r="Q1513" s="140">
        <v>0</v>
      </c>
      <c r="R1513" s="140">
        <f>Q1513*H1513</f>
        <v>0</v>
      </c>
      <c r="S1513" s="140">
        <v>0</v>
      </c>
      <c r="T1513" s="141">
        <f>S1513*H1513</f>
        <v>0</v>
      </c>
      <c r="AR1513" s="142" t="s">
        <v>241</v>
      </c>
      <c r="AT1513" s="142" t="s">
        <v>135</v>
      </c>
      <c r="AU1513" s="142" t="s">
        <v>85</v>
      </c>
      <c r="AY1513" s="16" t="s">
        <v>132</v>
      </c>
      <c r="BE1513" s="143">
        <f>IF(N1513="základní",J1513,0)</f>
        <v>0</v>
      </c>
      <c r="BF1513" s="143">
        <f>IF(N1513="snížená",J1513,0)</f>
        <v>0</v>
      </c>
      <c r="BG1513" s="143">
        <f>IF(N1513="zákl. přenesená",J1513,0)</f>
        <v>0</v>
      </c>
      <c r="BH1513" s="143">
        <f>IF(N1513="sníž. přenesená",J1513,0)</f>
        <v>0</v>
      </c>
      <c r="BI1513" s="143">
        <f>IF(N1513="nulová",J1513,0)</f>
        <v>0</v>
      </c>
      <c r="BJ1513" s="16" t="s">
        <v>83</v>
      </c>
      <c r="BK1513" s="143">
        <f>ROUND(I1513*H1513,2)</f>
        <v>0</v>
      </c>
      <c r="BL1513" s="16" t="s">
        <v>241</v>
      </c>
      <c r="BM1513" s="142" t="s">
        <v>2125</v>
      </c>
    </row>
    <row r="1514" spans="2:65" s="1" customFormat="1">
      <c r="B1514" s="31"/>
      <c r="D1514" s="144" t="s">
        <v>140</v>
      </c>
      <c r="F1514" s="145" t="s">
        <v>2124</v>
      </c>
      <c r="I1514" s="146"/>
      <c r="L1514" s="31"/>
      <c r="M1514" s="147"/>
      <c r="T1514" s="55"/>
      <c r="AT1514" s="16" t="s">
        <v>140</v>
      </c>
      <c r="AU1514" s="16" t="s">
        <v>85</v>
      </c>
    </row>
    <row r="1515" spans="2:65" s="1" customFormat="1" ht="24.15" customHeight="1">
      <c r="B1515" s="31"/>
      <c r="C1515" s="131" t="s">
        <v>2126</v>
      </c>
      <c r="D1515" s="131" t="s">
        <v>135</v>
      </c>
      <c r="E1515" s="132" t="s">
        <v>2127</v>
      </c>
      <c r="F1515" s="133" t="s">
        <v>2128</v>
      </c>
      <c r="G1515" s="134" t="s">
        <v>520</v>
      </c>
      <c r="H1515" s="135">
        <v>3</v>
      </c>
      <c r="I1515" s="136"/>
      <c r="J1515" s="137">
        <f>ROUND(I1515*H1515,2)</f>
        <v>0</v>
      </c>
      <c r="K1515" s="133" t="s">
        <v>268</v>
      </c>
      <c r="L1515" s="31"/>
      <c r="M1515" s="138" t="s">
        <v>1</v>
      </c>
      <c r="N1515" s="139" t="s">
        <v>41</v>
      </c>
      <c r="P1515" s="140">
        <f>O1515*H1515</f>
        <v>0</v>
      </c>
      <c r="Q1515" s="140">
        <v>0</v>
      </c>
      <c r="R1515" s="140">
        <f>Q1515*H1515</f>
        <v>0</v>
      </c>
      <c r="S1515" s="140">
        <v>0</v>
      </c>
      <c r="T1515" s="141">
        <f>S1515*H1515</f>
        <v>0</v>
      </c>
      <c r="AR1515" s="142" t="s">
        <v>241</v>
      </c>
      <c r="AT1515" s="142" t="s">
        <v>135</v>
      </c>
      <c r="AU1515" s="142" t="s">
        <v>85</v>
      </c>
      <c r="AY1515" s="16" t="s">
        <v>132</v>
      </c>
      <c r="BE1515" s="143">
        <f>IF(N1515="základní",J1515,0)</f>
        <v>0</v>
      </c>
      <c r="BF1515" s="143">
        <f>IF(N1515="snížená",J1515,0)</f>
        <v>0</v>
      </c>
      <c r="BG1515" s="143">
        <f>IF(N1515="zákl. přenesená",J1515,0)</f>
        <v>0</v>
      </c>
      <c r="BH1515" s="143">
        <f>IF(N1515="sníž. přenesená",J1515,0)</f>
        <v>0</v>
      </c>
      <c r="BI1515" s="143">
        <f>IF(N1515="nulová",J1515,0)</f>
        <v>0</v>
      </c>
      <c r="BJ1515" s="16" t="s">
        <v>83</v>
      </c>
      <c r="BK1515" s="143">
        <f>ROUND(I1515*H1515,2)</f>
        <v>0</v>
      </c>
      <c r="BL1515" s="16" t="s">
        <v>241</v>
      </c>
      <c r="BM1515" s="142" t="s">
        <v>2129</v>
      </c>
    </row>
    <row r="1516" spans="2:65" s="1" customFormat="1">
      <c r="B1516" s="31"/>
      <c r="D1516" s="144" t="s">
        <v>140</v>
      </c>
      <c r="F1516" s="145" t="s">
        <v>2128</v>
      </c>
      <c r="I1516" s="146"/>
      <c r="L1516" s="31"/>
      <c r="M1516" s="147"/>
      <c r="T1516" s="55"/>
      <c r="AT1516" s="16" t="s">
        <v>140</v>
      </c>
      <c r="AU1516" s="16" t="s">
        <v>85</v>
      </c>
    </row>
    <row r="1517" spans="2:65" s="1" customFormat="1" ht="24.15" customHeight="1">
      <c r="B1517" s="31"/>
      <c r="C1517" s="131" t="s">
        <v>2130</v>
      </c>
      <c r="D1517" s="131" t="s">
        <v>135</v>
      </c>
      <c r="E1517" s="132" t="s">
        <v>2131</v>
      </c>
      <c r="F1517" s="133" t="s">
        <v>2132</v>
      </c>
      <c r="G1517" s="134" t="s">
        <v>520</v>
      </c>
      <c r="H1517" s="135">
        <v>2</v>
      </c>
      <c r="I1517" s="136"/>
      <c r="J1517" s="137">
        <f>ROUND(I1517*H1517,2)</f>
        <v>0</v>
      </c>
      <c r="K1517" s="133" t="s">
        <v>268</v>
      </c>
      <c r="L1517" s="31"/>
      <c r="M1517" s="138" t="s">
        <v>1</v>
      </c>
      <c r="N1517" s="139" t="s">
        <v>41</v>
      </c>
      <c r="P1517" s="140">
        <f>O1517*H1517</f>
        <v>0</v>
      </c>
      <c r="Q1517" s="140">
        <v>0</v>
      </c>
      <c r="R1517" s="140">
        <f>Q1517*H1517</f>
        <v>0</v>
      </c>
      <c r="S1517" s="140">
        <v>0</v>
      </c>
      <c r="T1517" s="141">
        <f>S1517*H1517</f>
        <v>0</v>
      </c>
      <c r="AR1517" s="142" t="s">
        <v>241</v>
      </c>
      <c r="AT1517" s="142" t="s">
        <v>135</v>
      </c>
      <c r="AU1517" s="142" t="s">
        <v>85</v>
      </c>
      <c r="AY1517" s="16" t="s">
        <v>132</v>
      </c>
      <c r="BE1517" s="143">
        <f>IF(N1517="základní",J1517,0)</f>
        <v>0</v>
      </c>
      <c r="BF1517" s="143">
        <f>IF(N1517="snížená",J1517,0)</f>
        <v>0</v>
      </c>
      <c r="BG1517" s="143">
        <f>IF(N1517="zákl. přenesená",J1517,0)</f>
        <v>0</v>
      </c>
      <c r="BH1517" s="143">
        <f>IF(N1517="sníž. přenesená",J1517,0)</f>
        <v>0</v>
      </c>
      <c r="BI1517" s="143">
        <f>IF(N1517="nulová",J1517,0)</f>
        <v>0</v>
      </c>
      <c r="BJ1517" s="16" t="s">
        <v>83</v>
      </c>
      <c r="BK1517" s="143">
        <f>ROUND(I1517*H1517,2)</f>
        <v>0</v>
      </c>
      <c r="BL1517" s="16" t="s">
        <v>241</v>
      </c>
      <c r="BM1517" s="142" t="s">
        <v>2133</v>
      </c>
    </row>
    <row r="1518" spans="2:65" s="1" customFormat="1">
      <c r="B1518" s="31"/>
      <c r="D1518" s="144" t="s">
        <v>140</v>
      </c>
      <c r="F1518" s="145" t="s">
        <v>2132</v>
      </c>
      <c r="I1518" s="146"/>
      <c r="L1518" s="31"/>
      <c r="M1518" s="147"/>
      <c r="T1518" s="55"/>
      <c r="AT1518" s="16" t="s">
        <v>140</v>
      </c>
      <c r="AU1518" s="16" t="s">
        <v>85</v>
      </c>
    </row>
    <row r="1519" spans="2:65" s="1" customFormat="1" ht="24.15" customHeight="1">
      <c r="B1519" s="31"/>
      <c r="C1519" s="131" t="s">
        <v>2134</v>
      </c>
      <c r="D1519" s="131" t="s">
        <v>135</v>
      </c>
      <c r="E1519" s="132" t="s">
        <v>2135</v>
      </c>
      <c r="F1519" s="133" t="s">
        <v>2136</v>
      </c>
      <c r="G1519" s="134" t="s">
        <v>520</v>
      </c>
      <c r="H1519" s="135">
        <v>1</v>
      </c>
      <c r="I1519" s="136"/>
      <c r="J1519" s="137">
        <f>ROUND(I1519*H1519,2)</f>
        <v>0</v>
      </c>
      <c r="K1519" s="133" t="s">
        <v>268</v>
      </c>
      <c r="L1519" s="31"/>
      <c r="M1519" s="138" t="s">
        <v>1</v>
      </c>
      <c r="N1519" s="139" t="s">
        <v>41</v>
      </c>
      <c r="P1519" s="140">
        <f>O1519*H1519</f>
        <v>0</v>
      </c>
      <c r="Q1519" s="140">
        <v>0</v>
      </c>
      <c r="R1519" s="140">
        <f>Q1519*H1519</f>
        <v>0</v>
      </c>
      <c r="S1519" s="140">
        <v>0</v>
      </c>
      <c r="T1519" s="141">
        <f>S1519*H1519</f>
        <v>0</v>
      </c>
      <c r="AR1519" s="142" t="s">
        <v>241</v>
      </c>
      <c r="AT1519" s="142" t="s">
        <v>135</v>
      </c>
      <c r="AU1519" s="142" t="s">
        <v>85</v>
      </c>
      <c r="AY1519" s="16" t="s">
        <v>132</v>
      </c>
      <c r="BE1519" s="143">
        <f>IF(N1519="základní",J1519,0)</f>
        <v>0</v>
      </c>
      <c r="BF1519" s="143">
        <f>IF(N1519="snížená",J1519,0)</f>
        <v>0</v>
      </c>
      <c r="BG1519" s="143">
        <f>IF(N1519="zákl. přenesená",J1519,0)</f>
        <v>0</v>
      </c>
      <c r="BH1519" s="143">
        <f>IF(N1519="sníž. přenesená",J1519,0)</f>
        <v>0</v>
      </c>
      <c r="BI1519" s="143">
        <f>IF(N1519="nulová",J1519,0)</f>
        <v>0</v>
      </c>
      <c r="BJ1519" s="16" t="s">
        <v>83</v>
      </c>
      <c r="BK1519" s="143">
        <f>ROUND(I1519*H1519,2)</f>
        <v>0</v>
      </c>
      <c r="BL1519" s="16" t="s">
        <v>241</v>
      </c>
      <c r="BM1519" s="142" t="s">
        <v>2137</v>
      </c>
    </row>
    <row r="1520" spans="2:65" s="1" customFormat="1">
      <c r="B1520" s="31"/>
      <c r="D1520" s="144" t="s">
        <v>140</v>
      </c>
      <c r="F1520" s="145" t="s">
        <v>2136</v>
      </c>
      <c r="I1520" s="146"/>
      <c r="L1520" s="31"/>
      <c r="M1520" s="147"/>
      <c r="T1520" s="55"/>
      <c r="AT1520" s="16" t="s">
        <v>140</v>
      </c>
      <c r="AU1520" s="16" t="s">
        <v>85</v>
      </c>
    </row>
    <row r="1521" spans="2:65" s="1" customFormat="1" ht="24.15" customHeight="1">
      <c r="B1521" s="31"/>
      <c r="C1521" s="131" t="s">
        <v>2138</v>
      </c>
      <c r="D1521" s="131" t="s">
        <v>135</v>
      </c>
      <c r="E1521" s="132" t="s">
        <v>2139</v>
      </c>
      <c r="F1521" s="133" t="s">
        <v>2140</v>
      </c>
      <c r="G1521" s="134" t="s">
        <v>520</v>
      </c>
      <c r="H1521" s="135">
        <v>1</v>
      </c>
      <c r="I1521" s="136"/>
      <c r="J1521" s="137">
        <f>ROUND(I1521*H1521,2)</f>
        <v>0</v>
      </c>
      <c r="K1521" s="133" t="s">
        <v>268</v>
      </c>
      <c r="L1521" s="31"/>
      <c r="M1521" s="138" t="s">
        <v>1</v>
      </c>
      <c r="N1521" s="139" t="s">
        <v>41</v>
      </c>
      <c r="P1521" s="140">
        <f>O1521*H1521</f>
        <v>0</v>
      </c>
      <c r="Q1521" s="140">
        <v>0</v>
      </c>
      <c r="R1521" s="140">
        <f>Q1521*H1521</f>
        <v>0</v>
      </c>
      <c r="S1521" s="140">
        <v>0</v>
      </c>
      <c r="T1521" s="141">
        <f>S1521*H1521</f>
        <v>0</v>
      </c>
      <c r="AR1521" s="142" t="s">
        <v>241</v>
      </c>
      <c r="AT1521" s="142" t="s">
        <v>135</v>
      </c>
      <c r="AU1521" s="142" t="s">
        <v>85</v>
      </c>
      <c r="AY1521" s="16" t="s">
        <v>132</v>
      </c>
      <c r="BE1521" s="143">
        <f>IF(N1521="základní",J1521,0)</f>
        <v>0</v>
      </c>
      <c r="BF1521" s="143">
        <f>IF(N1521="snížená",J1521,0)</f>
        <v>0</v>
      </c>
      <c r="BG1521" s="143">
        <f>IF(N1521="zákl. přenesená",J1521,0)</f>
        <v>0</v>
      </c>
      <c r="BH1521" s="143">
        <f>IF(N1521="sníž. přenesená",J1521,0)</f>
        <v>0</v>
      </c>
      <c r="BI1521" s="143">
        <f>IF(N1521="nulová",J1521,0)</f>
        <v>0</v>
      </c>
      <c r="BJ1521" s="16" t="s">
        <v>83</v>
      </c>
      <c r="BK1521" s="143">
        <f>ROUND(I1521*H1521,2)</f>
        <v>0</v>
      </c>
      <c r="BL1521" s="16" t="s">
        <v>241</v>
      </c>
      <c r="BM1521" s="142" t="s">
        <v>2141</v>
      </c>
    </row>
    <row r="1522" spans="2:65" s="1" customFormat="1">
      <c r="B1522" s="31"/>
      <c r="D1522" s="144" t="s">
        <v>140</v>
      </c>
      <c r="F1522" s="145" t="s">
        <v>2140</v>
      </c>
      <c r="I1522" s="146"/>
      <c r="L1522" s="31"/>
      <c r="M1522" s="147"/>
      <c r="T1522" s="55"/>
      <c r="AT1522" s="16" t="s">
        <v>140</v>
      </c>
      <c r="AU1522" s="16" t="s">
        <v>85</v>
      </c>
    </row>
    <row r="1523" spans="2:65" s="1" customFormat="1" ht="24.15" customHeight="1">
      <c r="B1523" s="31"/>
      <c r="C1523" s="131" t="s">
        <v>2142</v>
      </c>
      <c r="D1523" s="131" t="s">
        <v>135</v>
      </c>
      <c r="E1523" s="132" t="s">
        <v>2143</v>
      </c>
      <c r="F1523" s="133" t="s">
        <v>2144</v>
      </c>
      <c r="G1523" s="134" t="s">
        <v>520</v>
      </c>
      <c r="H1523" s="135">
        <v>2</v>
      </c>
      <c r="I1523" s="136"/>
      <c r="J1523" s="137">
        <f>ROUND(I1523*H1523,2)</f>
        <v>0</v>
      </c>
      <c r="K1523" s="133" t="s">
        <v>268</v>
      </c>
      <c r="L1523" s="31"/>
      <c r="M1523" s="138" t="s">
        <v>1</v>
      </c>
      <c r="N1523" s="139" t="s">
        <v>41</v>
      </c>
      <c r="P1523" s="140">
        <f>O1523*H1523</f>
        <v>0</v>
      </c>
      <c r="Q1523" s="140">
        <v>0</v>
      </c>
      <c r="R1523" s="140">
        <f>Q1523*H1523</f>
        <v>0</v>
      </c>
      <c r="S1523" s="140">
        <v>0</v>
      </c>
      <c r="T1523" s="141">
        <f>S1523*H1523</f>
        <v>0</v>
      </c>
      <c r="AR1523" s="142" t="s">
        <v>241</v>
      </c>
      <c r="AT1523" s="142" t="s">
        <v>135</v>
      </c>
      <c r="AU1523" s="142" t="s">
        <v>85</v>
      </c>
      <c r="AY1523" s="16" t="s">
        <v>132</v>
      </c>
      <c r="BE1523" s="143">
        <f>IF(N1523="základní",J1523,0)</f>
        <v>0</v>
      </c>
      <c r="BF1523" s="143">
        <f>IF(N1523="snížená",J1523,0)</f>
        <v>0</v>
      </c>
      <c r="BG1523" s="143">
        <f>IF(N1523="zákl. přenesená",J1523,0)</f>
        <v>0</v>
      </c>
      <c r="BH1523" s="143">
        <f>IF(N1523="sníž. přenesená",J1523,0)</f>
        <v>0</v>
      </c>
      <c r="BI1523" s="143">
        <f>IF(N1523="nulová",J1523,0)</f>
        <v>0</v>
      </c>
      <c r="BJ1523" s="16" t="s">
        <v>83</v>
      </c>
      <c r="BK1523" s="143">
        <f>ROUND(I1523*H1523,2)</f>
        <v>0</v>
      </c>
      <c r="BL1523" s="16" t="s">
        <v>241</v>
      </c>
      <c r="BM1523" s="142" t="s">
        <v>2145</v>
      </c>
    </row>
    <row r="1524" spans="2:65" s="1" customFormat="1">
      <c r="B1524" s="31"/>
      <c r="D1524" s="144" t="s">
        <v>140</v>
      </c>
      <c r="F1524" s="145" t="s">
        <v>2144</v>
      </c>
      <c r="I1524" s="146"/>
      <c r="L1524" s="31"/>
      <c r="M1524" s="147"/>
      <c r="T1524" s="55"/>
      <c r="AT1524" s="16" t="s">
        <v>140</v>
      </c>
      <c r="AU1524" s="16" t="s">
        <v>85</v>
      </c>
    </row>
    <row r="1525" spans="2:65" s="1" customFormat="1" ht="22.8">
      <c r="B1525" s="31"/>
      <c r="C1525" s="131" t="s">
        <v>2146</v>
      </c>
      <c r="D1525" s="131" t="s">
        <v>135</v>
      </c>
      <c r="E1525" s="132" t="s">
        <v>2147</v>
      </c>
      <c r="F1525" s="133" t="s">
        <v>2148</v>
      </c>
      <c r="G1525" s="134" t="s">
        <v>520</v>
      </c>
      <c r="H1525" s="135">
        <v>1</v>
      </c>
      <c r="I1525" s="136"/>
      <c r="J1525" s="137">
        <f>ROUND(I1525*H1525,2)</f>
        <v>0</v>
      </c>
      <c r="K1525" s="133" t="s">
        <v>268</v>
      </c>
      <c r="L1525" s="31"/>
      <c r="M1525" s="138" t="s">
        <v>1</v>
      </c>
      <c r="N1525" s="139" t="s">
        <v>41</v>
      </c>
      <c r="P1525" s="140">
        <f>O1525*H1525</f>
        <v>0</v>
      </c>
      <c r="Q1525" s="140">
        <v>0</v>
      </c>
      <c r="R1525" s="140">
        <f>Q1525*H1525</f>
        <v>0</v>
      </c>
      <c r="S1525" s="140">
        <v>0</v>
      </c>
      <c r="T1525" s="141">
        <f>S1525*H1525</f>
        <v>0</v>
      </c>
      <c r="AR1525" s="142" t="s">
        <v>241</v>
      </c>
      <c r="AT1525" s="142" t="s">
        <v>135</v>
      </c>
      <c r="AU1525" s="142" t="s">
        <v>85</v>
      </c>
      <c r="AY1525" s="16" t="s">
        <v>132</v>
      </c>
      <c r="BE1525" s="143">
        <f>IF(N1525="základní",J1525,0)</f>
        <v>0</v>
      </c>
      <c r="BF1525" s="143">
        <f>IF(N1525="snížená",J1525,0)</f>
        <v>0</v>
      </c>
      <c r="BG1525" s="143">
        <f>IF(N1525="zákl. přenesená",J1525,0)</f>
        <v>0</v>
      </c>
      <c r="BH1525" s="143">
        <f>IF(N1525="sníž. přenesená",J1525,0)</f>
        <v>0</v>
      </c>
      <c r="BI1525" s="143">
        <f>IF(N1525="nulová",J1525,0)</f>
        <v>0</v>
      </c>
      <c r="BJ1525" s="16" t="s">
        <v>83</v>
      </c>
      <c r="BK1525" s="143">
        <f>ROUND(I1525*H1525,2)</f>
        <v>0</v>
      </c>
      <c r="BL1525" s="16" t="s">
        <v>241</v>
      </c>
      <c r="BM1525" s="142" t="s">
        <v>2149</v>
      </c>
    </row>
    <row r="1526" spans="2:65" s="1" customFormat="1">
      <c r="B1526" s="31"/>
      <c r="D1526" s="144" t="s">
        <v>140</v>
      </c>
      <c r="F1526" s="145" t="s">
        <v>2148</v>
      </c>
      <c r="I1526" s="146"/>
      <c r="L1526" s="31"/>
      <c r="M1526" s="147"/>
      <c r="T1526" s="55"/>
      <c r="AT1526" s="16" t="s">
        <v>140</v>
      </c>
      <c r="AU1526" s="16" t="s">
        <v>85</v>
      </c>
    </row>
    <row r="1527" spans="2:65" s="1" customFormat="1" ht="24.15" customHeight="1">
      <c r="B1527" s="31"/>
      <c r="C1527" s="131" t="s">
        <v>2150</v>
      </c>
      <c r="D1527" s="131" t="s">
        <v>135</v>
      </c>
      <c r="E1527" s="132" t="s">
        <v>2151</v>
      </c>
      <c r="F1527" s="133" t="s">
        <v>2152</v>
      </c>
      <c r="G1527" s="134" t="s">
        <v>520</v>
      </c>
      <c r="H1527" s="135">
        <v>1</v>
      </c>
      <c r="I1527" s="136"/>
      <c r="J1527" s="137">
        <f>ROUND(I1527*H1527,2)</f>
        <v>0</v>
      </c>
      <c r="K1527" s="133" t="s">
        <v>268</v>
      </c>
      <c r="L1527" s="31"/>
      <c r="M1527" s="138" t="s">
        <v>1</v>
      </c>
      <c r="N1527" s="139" t="s">
        <v>41</v>
      </c>
      <c r="P1527" s="140">
        <f>O1527*H1527</f>
        <v>0</v>
      </c>
      <c r="Q1527" s="140">
        <v>0</v>
      </c>
      <c r="R1527" s="140">
        <f>Q1527*H1527</f>
        <v>0</v>
      </c>
      <c r="S1527" s="140">
        <v>0</v>
      </c>
      <c r="T1527" s="141">
        <f>S1527*H1527</f>
        <v>0</v>
      </c>
      <c r="AR1527" s="142" t="s">
        <v>241</v>
      </c>
      <c r="AT1527" s="142" t="s">
        <v>135</v>
      </c>
      <c r="AU1527" s="142" t="s">
        <v>85</v>
      </c>
      <c r="AY1527" s="16" t="s">
        <v>132</v>
      </c>
      <c r="BE1527" s="143">
        <f>IF(N1527="základní",J1527,0)</f>
        <v>0</v>
      </c>
      <c r="BF1527" s="143">
        <f>IF(N1527="snížená",J1527,0)</f>
        <v>0</v>
      </c>
      <c r="BG1527" s="143">
        <f>IF(N1527="zákl. přenesená",J1527,0)</f>
        <v>0</v>
      </c>
      <c r="BH1527" s="143">
        <f>IF(N1527="sníž. přenesená",J1527,0)</f>
        <v>0</v>
      </c>
      <c r="BI1527" s="143">
        <f>IF(N1527="nulová",J1527,0)</f>
        <v>0</v>
      </c>
      <c r="BJ1527" s="16" t="s">
        <v>83</v>
      </c>
      <c r="BK1527" s="143">
        <f>ROUND(I1527*H1527,2)</f>
        <v>0</v>
      </c>
      <c r="BL1527" s="16" t="s">
        <v>241</v>
      </c>
      <c r="BM1527" s="142" t="s">
        <v>2153</v>
      </c>
    </row>
    <row r="1528" spans="2:65" s="1" customFormat="1" ht="19.2">
      <c r="B1528" s="31"/>
      <c r="D1528" s="144" t="s">
        <v>140</v>
      </c>
      <c r="F1528" s="145" t="s">
        <v>2152</v>
      </c>
      <c r="I1528" s="146"/>
      <c r="L1528" s="31"/>
      <c r="M1528" s="147"/>
      <c r="T1528" s="55"/>
      <c r="AT1528" s="16" t="s">
        <v>140</v>
      </c>
      <c r="AU1528" s="16" t="s">
        <v>85</v>
      </c>
    </row>
    <row r="1529" spans="2:65" s="1" customFormat="1" ht="24.15" customHeight="1">
      <c r="B1529" s="31"/>
      <c r="C1529" s="131" t="s">
        <v>2154</v>
      </c>
      <c r="D1529" s="131" t="s">
        <v>135</v>
      </c>
      <c r="E1529" s="132" t="s">
        <v>2155</v>
      </c>
      <c r="F1529" s="133" t="s">
        <v>2156</v>
      </c>
      <c r="G1529" s="134" t="s">
        <v>520</v>
      </c>
      <c r="H1529" s="135">
        <v>4</v>
      </c>
      <c r="I1529" s="136"/>
      <c r="J1529" s="137">
        <f>ROUND(I1529*H1529,2)</f>
        <v>0</v>
      </c>
      <c r="K1529" s="133" t="s">
        <v>268</v>
      </c>
      <c r="L1529" s="31"/>
      <c r="M1529" s="138" t="s">
        <v>1</v>
      </c>
      <c r="N1529" s="139" t="s">
        <v>41</v>
      </c>
      <c r="P1529" s="140">
        <f>O1529*H1529</f>
        <v>0</v>
      </c>
      <c r="Q1529" s="140">
        <v>0</v>
      </c>
      <c r="R1529" s="140">
        <f>Q1529*H1529</f>
        <v>0</v>
      </c>
      <c r="S1529" s="140">
        <v>0</v>
      </c>
      <c r="T1529" s="141">
        <f>S1529*H1529</f>
        <v>0</v>
      </c>
      <c r="AR1529" s="142" t="s">
        <v>241</v>
      </c>
      <c r="AT1529" s="142" t="s">
        <v>135</v>
      </c>
      <c r="AU1529" s="142" t="s">
        <v>85</v>
      </c>
      <c r="AY1529" s="16" t="s">
        <v>132</v>
      </c>
      <c r="BE1529" s="143">
        <f>IF(N1529="základní",J1529,0)</f>
        <v>0</v>
      </c>
      <c r="BF1529" s="143">
        <f>IF(N1529="snížená",J1529,0)</f>
        <v>0</v>
      </c>
      <c r="BG1529" s="143">
        <f>IF(N1529="zákl. přenesená",J1529,0)</f>
        <v>0</v>
      </c>
      <c r="BH1529" s="143">
        <f>IF(N1529="sníž. přenesená",J1529,0)</f>
        <v>0</v>
      </c>
      <c r="BI1529" s="143">
        <f>IF(N1529="nulová",J1529,0)</f>
        <v>0</v>
      </c>
      <c r="BJ1529" s="16" t="s">
        <v>83</v>
      </c>
      <c r="BK1529" s="143">
        <f>ROUND(I1529*H1529,2)</f>
        <v>0</v>
      </c>
      <c r="BL1529" s="16" t="s">
        <v>241</v>
      </c>
      <c r="BM1529" s="142" t="s">
        <v>2157</v>
      </c>
    </row>
    <row r="1530" spans="2:65" s="1" customFormat="1" ht="19.2">
      <c r="B1530" s="31"/>
      <c r="D1530" s="144" t="s">
        <v>140</v>
      </c>
      <c r="F1530" s="145" t="s">
        <v>2156</v>
      </c>
      <c r="I1530" s="146"/>
      <c r="L1530" s="31"/>
      <c r="M1530" s="147"/>
      <c r="T1530" s="55"/>
      <c r="AT1530" s="16" t="s">
        <v>140</v>
      </c>
      <c r="AU1530" s="16" t="s">
        <v>85</v>
      </c>
    </row>
    <row r="1531" spans="2:65" s="1" customFormat="1" ht="24.15" customHeight="1">
      <c r="B1531" s="31"/>
      <c r="C1531" s="131" t="s">
        <v>2158</v>
      </c>
      <c r="D1531" s="131" t="s">
        <v>135</v>
      </c>
      <c r="E1531" s="132" t="s">
        <v>2159</v>
      </c>
      <c r="F1531" s="133" t="s">
        <v>2160</v>
      </c>
      <c r="G1531" s="134" t="s">
        <v>520</v>
      </c>
      <c r="H1531" s="135">
        <v>15</v>
      </c>
      <c r="I1531" s="136"/>
      <c r="J1531" s="137">
        <f>ROUND(I1531*H1531,2)</f>
        <v>0</v>
      </c>
      <c r="K1531" s="133" t="s">
        <v>268</v>
      </c>
      <c r="L1531" s="31"/>
      <c r="M1531" s="138" t="s">
        <v>1</v>
      </c>
      <c r="N1531" s="139" t="s">
        <v>41</v>
      </c>
      <c r="P1531" s="140">
        <f>O1531*H1531</f>
        <v>0</v>
      </c>
      <c r="Q1531" s="140">
        <v>0</v>
      </c>
      <c r="R1531" s="140">
        <f>Q1531*H1531</f>
        <v>0</v>
      </c>
      <c r="S1531" s="140">
        <v>0</v>
      </c>
      <c r="T1531" s="141">
        <f>S1531*H1531</f>
        <v>0</v>
      </c>
      <c r="AR1531" s="142" t="s">
        <v>241</v>
      </c>
      <c r="AT1531" s="142" t="s">
        <v>135</v>
      </c>
      <c r="AU1531" s="142" t="s">
        <v>85</v>
      </c>
      <c r="AY1531" s="16" t="s">
        <v>132</v>
      </c>
      <c r="BE1531" s="143">
        <f>IF(N1531="základní",J1531,0)</f>
        <v>0</v>
      </c>
      <c r="BF1531" s="143">
        <f>IF(N1531="snížená",J1531,0)</f>
        <v>0</v>
      </c>
      <c r="BG1531" s="143">
        <f>IF(N1531="zákl. přenesená",J1531,0)</f>
        <v>0</v>
      </c>
      <c r="BH1531" s="143">
        <f>IF(N1531="sníž. přenesená",J1531,0)</f>
        <v>0</v>
      </c>
      <c r="BI1531" s="143">
        <f>IF(N1531="nulová",J1531,0)</f>
        <v>0</v>
      </c>
      <c r="BJ1531" s="16" t="s">
        <v>83</v>
      </c>
      <c r="BK1531" s="143">
        <f>ROUND(I1531*H1531,2)</f>
        <v>0</v>
      </c>
      <c r="BL1531" s="16" t="s">
        <v>241</v>
      </c>
      <c r="BM1531" s="142" t="s">
        <v>2161</v>
      </c>
    </row>
    <row r="1532" spans="2:65" s="1" customFormat="1" ht="19.2">
      <c r="B1532" s="31"/>
      <c r="D1532" s="144" t="s">
        <v>140</v>
      </c>
      <c r="F1532" s="145" t="s">
        <v>2160</v>
      </c>
      <c r="I1532" s="146"/>
      <c r="L1532" s="31"/>
      <c r="M1532" s="147"/>
      <c r="T1532" s="55"/>
      <c r="AT1532" s="16" t="s">
        <v>140</v>
      </c>
      <c r="AU1532" s="16" t="s">
        <v>85</v>
      </c>
    </row>
    <row r="1533" spans="2:65" s="1" customFormat="1" ht="24.15" customHeight="1">
      <c r="B1533" s="31"/>
      <c r="C1533" s="131" t="s">
        <v>2162</v>
      </c>
      <c r="D1533" s="131" t="s">
        <v>135</v>
      </c>
      <c r="E1533" s="132" t="s">
        <v>2163</v>
      </c>
      <c r="F1533" s="133" t="s">
        <v>2164</v>
      </c>
      <c r="G1533" s="134" t="s">
        <v>520</v>
      </c>
      <c r="H1533" s="135">
        <v>11</v>
      </c>
      <c r="I1533" s="136"/>
      <c r="J1533" s="137">
        <f>ROUND(I1533*H1533,2)</f>
        <v>0</v>
      </c>
      <c r="K1533" s="133" t="s">
        <v>268</v>
      </c>
      <c r="L1533" s="31"/>
      <c r="M1533" s="138" t="s">
        <v>1</v>
      </c>
      <c r="N1533" s="139" t="s">
        <v>41</v>
      </c>
      <c r="P1533" s="140">
        <f>O1533*H1533</f>
        <v>0</v>
      </c>
      <c r="Q1533" s="140">
        <v>0</v>
      </c>
      <c r="R1533" s="140">
        <f>Q1533*H1533</f>
        <v>0</v>
      </c>
      <c r="S1533" s="140">
        <v>0</v>
      </c>
      <c r="T1533" s="141">
        <f>S1533*H1533</f>
        <v>0</v>
      </c>
      <c r="AR1533" s="142" t="s">
        <v>241</v>
      </c>
      <c r="AT1533" s="142" t="s">
        <v>135</v>
      </c>
      <c r="AU1533" s="142" t="s">
        <v>85</v>
      </c>
      <c r="AY1533" s="16" t="s">
        <v>132</v>
      </c>
      <c r="BE1533" s="143">
        <f>IF(N1533="základní",J1533,0)</f>
        <v>0</v>
      </c>
      <c r="BF1533" s="143">
        <f>IF(N1533="snížená",J1533,0)</f>
        <v>0</v>
      </c>
      <c r="BG1533" s="143">
        <f>IF(N1533="zákl. přenesená",J1533,0)</f>
        <v>0</v>
      </c>
      <c r="BH1533" s="143">
        <f>IF(N1533="sníž. přenesená",J1533,0)</f>
        <v>0</v>
      </c>
      <c r="BI1533" s="143">
        <f>IF(N1533="nulová",J1533,0)</f>
        <v>0</v>
      </c>
      <c r="BJ1533" s="16" t="s">
        <v>83</v>
      </c>
      <c r="BK1533" s="143">
        <f>ROUND(I1533*H1533,2)</f>
        <v>0</v>
      </c>
      <c r="BL1533" s="16" t="s">
        <v>241</v>
      </c>
      <c r="BM1533" s="142" t="s">
        <v>2165</v>
      </c>
    </row>
    <row r="1534" spans="2:65" s="1" customFormat="1" ht="19.2">
      <c r="B1534" s="31"/>
      <c r="D1534" s="144" t="s">
        <v>140</v>
      </c>
      <c r="F1534" s="145" t="s">
        <v>2164</v>
      </c>
      <c r="I1534" s="146"/>
      <c r="L1534" s="31"/>
      <c r="M1534" s="147"/>
      <c r="T1534" s="55"/>
      <c r="AT1534" s="16" t="s">
        <v>140</v>
      </c>
      <c r="AU1534" s="16" t="s">
        <v>85</v>
      </c>
    </row>
    <row r="1535" spans="2:65" s="11" customFormat="1" ht="25.95" customHeight="1">
      <c r="B1535" s="119"/>
      <c r="D1535" s="120" t="s">
        <v>75</v>
      </c>
      <c r="E1535" s="121" t="s">
        <v>236</v>
      </c>
      <c r="F1535" s="121" t="s">
        <v>2166</v>
      </c>
      <c r="I1535" s="122"/>
      <c r="J1535" s="123">
        <f>BK1535</f>
        <v>0</v>
      </c>
      <c r="L1535" s="119"/>
      <c r="M1535" s="124"/>
      <c r="P1535" s="125">
        <f>P1536</f>
        <v>0</v>
      </c>
      <c r="R1535" s="125">
        <f>R1536</f>
        <v>0</v>
      </c>
      <c r="T1535" s="126">
        <f>T1536</f>
        <v>0</v>
      </c>
      <c r="AR1535" s="120" t="s">
        <v>156</v>
      </c>
      <c r="AT1535" s="127" t="s">
        <v>75</v>
      </c>
      <c r="AU1535" s="127" t="s">
        <v>76</v>
      </c>
      <c r="AY1535" s="120" t="s">
        <v>132</v>
      </c>
      <c r="BK1535" s="128">
        <f>BK1536</f>
        <v>0</v>
      </c>
    </row>
    <row r="1536" spans="2:65" s="11" customFormat="1" ht="22.95" customHeight="1">
      <c r="B1536" s="119"/>
      <c r="D1536" s="120" t="s">
        <v>75</v>
      </c>
      <c r="E1536" s="129" t="s">
        <v>2167</v>
      </c>
      <c r="F1536" s="129" t="s">
        <v>2168</v>
      </c>
      <c r="I1536" s="122"/>
      <c r="J1536" s="130">
        <f>BK1536</f>
        <v>0</v>
      </c>
      <c r="L1536" s="119"/>
      <c r="M1536" s="124"/>
      <c r="P1536" s="125">
        <f>SUM(P1537:P1538)</f>
        <v>0</v>
      </c>
      <c r="R1536" s="125">
        <f>SUM(R1537:R1538)</f>
        <v>0</v>
      </c>
      <c r="T1536" s="126">
        <f>SUM(T1537:T1538)</f>
        <v>0</v>
      </c>
      <c r="AR1536" s="120" t="s">
        <v>156</v>
      </c>
      <c r="AT1536" s="127" t="s">
        <v>75</v>
      </c>
      <c r="AU1536" s="127" t="s">
        <v>83</v>
      </c>
      <c r="AY1536" s="120" t="s">
        <v>132</v>
      </c>
      <c r="BK1536" s="128">
        <f>SUM(BK1537:BK1538)</f>
        <v>0</v>
      </c>
    </row>
    <row r="1537" spans="2:65" s="1" customFormat="1" ht="24.15" customHeight="1">
      <c r="B1537" s="31"/>
      <c r="C1537" s="131" t="s">
        <v>2169</v>
      </c>
      <c r="D1537" s="131" t="s">
        <v>135</v>
      </c>
      <c r="E1537" s="132" t="s">
        <v>2170</v>
      </c>
      <c r="F1537" s="133" t="s">
        <v>2171</v>
      </c>
      <c r="G1537" s="134" t="s">
        <v>503</v>
      </c>
      <c r="H1537" s="135">
        <v>300</v>
      </c>
      <c r="I1537" s="136"/>
      <c r="J1537" s="137">
        <f>ROUND(I1537*H1537,2)</f>
        <v>0</v>
      </c>
      <c r="K1537" s="133" t="s">
        <v>151</v>
      </c>
      <c r="L1537" s="31"/>
      <c r="M1537" s="138" t="s">
        <v>1</v>
      </c>
      <c r="N1537" s="139" t="s">
        <v>41</v>
      </c>
      <c r="P1537" s="140">
        <f>O1537*H1537</f>
        <v>0</v>
      </c>
      <c r="Q1537" s="140">
        <v>0</v>
      </c>
      <c r="R1537" s="140">
        <f>Q1537*H1537</f>
        <v>0</v>
      </c>
      <c r="S1537" s="140">
        <v>0</v>
      </c>
      <c r="T1537" s="141">
        <f>S1537*H1537</f>
        <v>0</v>
      </c>
      <c r="AR1537" s="142" t="s">
        <v>536</v>
      </c>
      <c r="AT1537" s="142" t="s">
        <v>135</v>
      </c>
      <c r="AU1537" s="142" t="s">
        <v>85</v>
      </c>
      <c r="AY1537" s="16" t="s">
        <v>132</v>
      </c>
      <c r="BE1537" s="143">
        <f>IF(N1537="základní",J1537,0)</f>
        <v>0</v>
      </c>
      <c r="BF1537" s="143">
        <f>IF(N1537="snížená",J1537,0)</f>
        <v>0</v>
      </c>
      <c r="BG1537" s="143">
        <f>IF(N1537="zákl. přenesená",J1537,0)</f>
        <v>0</v>
      </c>
      <c r="BH1537" s="143">
        <f>IF(N1537="sníž. přenesená",J1537,0)</f>
        <v>0</v>
      </c>
      <c r="BI1537" s="143">
        <f>IF(N1537="nulová",J1537,0)</f>
        <v>0</v>
      </c>
      <c r="BJ1537" s="16" t="s">
        <v>83</v>
      </c>
      <c r="BK1537" s="143">
        <f>ROUND(I1537*H1537,2)</f>
        <v>0</v>
      </c>
      <c r="BL1537" s="16" t="s">
        <v>536</v>
      </c>
      <c r="BM1537" s="142" t="s">
        <v>2172</v>
      </c>
    </row>
    <row r="1538" spans="2:65" s="1" customFormat="1" ht="19.2">
      <c r="B1538" s="31"/>
      <c r="D1538" s="144" t="s">
        <v>140</v>
      </c>
      <c r="F1538" s="145" t="s">
        <v>2173</v>
      </c>
      <c r="I1538" s="146"/>
      <c r="L1538" s="31"/>
      <c r="M1538" s="179"/>
      <c r="N1538" s="180"/>
      <c r="O1538" s="180"/>
      <c r="P1538" s="180"/>
      <c r="Q1538" s="180"/>
      <c r="R1538" s="180"/>
      <c r="S1538" s="180"/>
      <c r="T1538" s="181"/>
      <c r="AT1538" s="16" t="s">
        <v>140</v>
      </c>
      <c r="AU1538" s="16" t="s">
        <v>85</v>
      </c>
    </row>
    <row r="1539" spans="2:65" s="1" customFormat="1" ht="6.9" customHeight="1">
      <c r="B1539" s="43"/>
      <c r="C1539" s="44"/>
      <c r="D1539" s="44"/>
      <c r="E1539" s="44"/>
      <c r="F1539" s="44"/>
      <c r="G1539" s="44"/>
      <c r="H1539" s="44"/>
      <c r="I1539" s="44"/>
      <c r="J1539" s="44"/>
      <c r="K1539" s="44"/>
      <c r="L1539" s="31"/>
    </row>
  </sheetData>
  <sheetProtection algorithmName="SHA-512" hashValue="Drl4fFOBJpUcscQW7CCQEB60auDmS7LQYuh5g/rwvpwwbiblomHV0pWPDeiH9gnfrHTlB/UC42fCulyiJVcLVw==" saltValue="JWZPQrGC62z/5HsO8UMvtw==" spinCount="100000" sheet="1" objects="1" scenarios="1"/>
  <autoFilter ref="C148:K1538" xr:uid="{00000000-0009-0000-0000-000002000000}"/>
  <mergeCells count="9">
    <mergeCell ref="E87:H87"/>
    <mergeCell ref="E139:H139"/>
    <mergeCell ref="E141:H14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B2:BM178"/>
  <sheetViews>
    <sheetView showGridLines="0" topLeftCell="A104" workbookViewId="0">
      <selection activeCell="Z119" sqref="Z119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AT2" s="16" t="s">
        <v>89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" customHeight="1">
      <c r="B4" s="19"/>
      <c r="D4" s="20" t="s">
        <v>90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3" t="str">
        <f>'Rekapitulace stavby'!K6</f>
        <v>DĚTSKÁ SKUPINA PŘI MŠ HUSOVA</v>
      </c>
      <c r="F7" s="224"/>
      <c r="G7" s="224"/>
      <c r="H7" s="224"/>
      <c r="L7" s="19"/>
    </row>
    <row r="8" spans="2:46" s="1" customFormat="1" ht="12" customHeight="1">
      <c r="B8" s="31"/>
      <c r="D8" s="26" t="s">
        <v>91</v>
      </c>
      <c r="L8" s="31"/>
    </row>
    <row r="9" spans="2:46" s="1" customFormat="1" ht="16.5" customHeight="1">
      <c r="B9" s="31"/>
      <c r="E9" s="195" t="s">
        <v>2229</v>
      </c>
      <c r="F9" s="222"/>
      <c r="G9" s="222"/>
      <c r="H9" s="222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16. 6. 2024</v>
      </c>
      <c r="L12" s="31"/>
    </row>
    <row r="13" spans="2:46" s="1" customFormat="1" ht="10.95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214"/>
      <c r="G18" s="214"/>
      <c r="H18" s="214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31</v>
      </c>
      <c r="I21" s="26" t="s">
        <v>27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34</v>
      </c>
      <c r="I24" s="26" t="s">
        <v>27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8"/>
      <c r="E27" s="218" t="s">
        <v>1</v>
      </c>
      <c r="F27" s="218"/>
      <c r="G27" s="218"/>
      <c r="H27" s="218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36</v>
      </c>
      <c r="J30" s="65">
        <f>ROUND(J122,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" customHeight="1">
      <c r="B33" s="31"/>
      <c r="D33" s="54" t="s">
        <v>40</v>
      </c>
      <c r="E33" s="26" t="s">
        <v>41</v>
      </c>
      <c r="F33" s="90">
        <f>ROUND((SUM(BE122:BE177)),  2)</f>
        <v>0</v>
      </c>
      <c r="I33" s="91">
        <v>0.21</v>
      </c>
      <c r="J33" s="90">
        <f>ROUND(((SUM(BE122:BE177))*I33),  2)</f>
        <v>0</v>
      </c>
      <c r="L33" s="31"/>
    </row>
    <row r="34" spans="2:12" s="1" customFormat="1" ht="14.4" customHeight="1">
      <c r="B34" s="31"/>
      <c r="E34" s="26" t="s">
        <v>42</v>
      </c>
      <c r="F34" s="90">
        <f>ROUND((SUM(BF122:BF177)),  2)</f>
        <v>0</v>
      </c>
      <c r="I34" s="91">
        <v>0.12</v>
      </c>
      <c r="J34" s="90">
        <f>ROUND(((SUM(BF122:BF177))*I34),  2)</f>
        <v>0</v>
      </c>
      <c r="L34" s="31"/>
    </row>
    <row r="35" spans="2:12" s="1" customFormat="1" ht="14.4" hidden="1" customHeight="1">
      <c r="B35" s="31"/>
      <c r="E35" s="26" t="s">
        <v>43</v>
      </c>
      <c r="F35" s="90">
        <f>ROUND((SUM(BG122:BG177)),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44</v>
      </c>
      <c r="F36" s="90">
        <f>ROUND((SUM(BH122:BH177)),  2)</f>
        <v>0</v>
      </c>
      <c r="I36" s="91">
        <v>0.12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45</v>
      </c>
      <c r="F37" s="90">
        <f>ROUND((SUM(BI122:BI177)),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35" customHeight="1">
      <c r="B39" s="31"/>
      <c r="C39" s="92"/>
      <c r="D39" s="93" t="s">
        <v>46</v>
      </c>
      <c r="E39" s="56"/>
      <c r="F39" s="56"/>
      <c r="G39" s="94" t="s">
        <v>47</v>
      </c>
      <c r="H39" s="95" t="s">
        <v>48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2" t="s">
        <v>51</v>
      </c>
      <c r="E61" s="33"/>
      <c r="F61" s="98" t="s">
        <v>52</v>
      </c>
      <c r="G61" s="42" t="s">
        <v>51</v>
      </c>
      <c r="H61" s="33"/>
      <c r="I61" s="33"/>
      <c r="J61" s="99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2" t="s">
        <v>51</v>
      </c>
      <c r="E76" s="33"/>
      <c r="F76" s="98" t="s">
        <v>52</v>
      </c>
      <c r="G76" s="42" t="s">
        <v>51</v>
      </c>
      <c r="H76" s="33"/>
      <c r="I76" s="33"/>
      <c r="J76" s="99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92</v>
      </c>
      <c r="L82" s="31"/>
    </row>
    <row r="83" spans="2:47" s="1" customFormat="1" ht="6.9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3" t="str">
        <f>E7</f>
        <v>DĚTSKÁ SKUPINA PŘI MŠ HUSOVA</v>
      </c>
      <c r="F85" s="224"/>
      <c r="G85" s="224"/>
      <c r="H85" s="224"/>
      <c r="L85" s="31"/>
    </row>
    <row r="86" spans="2:47" s="1" customFormat="1" ht="12" customHeight="1">
      <c r="B86" s="31"/>
      <c r="C86" s="26" t="s">
        <v>91</v>
      </c>
      <c r="L86" s="31"/>
    </row>
    <row r="87" spans="2:47" s="1" customFormat="1" ht="16.5" customHeight="1">
      <c r="B87" s="31"/>
      <c r="E87" s="195" t="str">
        <f>E9</f>
        <v xml:space="preserve">D.209 - Oplocení </v>
      </c>
      <c r="F87" s="222"/>
      <c r="G87" s="222"/>
      <c r="H87" s="222"/>
      <c r="L87" s="31"/>
    </row>
    <row r="88" spans="2:47" s="1" customFormat="1" ht="6.9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E. F. Buriana 680</v>
      </c>
      <c r="I89" s="26" t="s">
        <v>22</v>
      </c>
      <c r="J89" s="51" t="str">
        <f>IF(J12="","",J12)</f>
        <v>16. 6. 2024</v>
      </c>
      <c r="L89" s="31"/>
    </row>
    <row r="90" spans="2:47" s="1" customFormat="1" ht="6.9" customHeight="1">
      <c r="B90" s="31"/>
      <c r="L90" s="31"/>
    </row>
    <row r="91" spans="2:47" s="1" customFormat="1" ht="15.15" customHeight="1">
      <c r="B91" s="31"/>
      <c r="C91" s="26" t="s">
        <v>24</v>
      </c>
      <c r="F91" s="24" t="str">
        <f>E15</f>
        <v>Město Náměšť nad Oslavou</v>
      </c>
      <c r="I91" s="26" t="s">
        <v>30</v>
      </c>
      <c r="J91" s="29" t="str">
        <f>E21</f>
        <v>Quality Group s.r.o.</v>
      </c>
      <c r="L91" s="31"/>
    </row>
    <row r="92" spans="2:47" s="1" customFormat="1" ht="15.15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>Kupka / Kalkulio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93</v>
      </c>
      <c r="D94" s="92"/>
      <c r="E94" s="92"/>
      <c r="F94" s="92"/>
      <c r="G94" s="92"/>
      <c r="H94" s="92"/>
      <c r="I94" s="92"/>
      <c r="J94" s="101" t="s">
        <v>94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5" customHeight="1">
      <c r="B96" s="31"/>
      <c r="C96" s="102" t="s">
        <v>95</v>
      </c>
      <c r="J96" s="65">
        <f>J122</f>
        <v>0</v>
      </c>
      <c r="L96" s="31"/>
      <c r="AU96" s="16" t="s">
        <v>96</v>
      </c>
    </row>
    <row r="97" spans="2:12" s="8" customFormat="1" ht="24.9" customHeight="1">
      <c r="B97" s="103"/>
      <c r="D97" s="104" t="s">
        <v>99</v>
      </c>
      <c r="E97" s="105"/>
      <c r="F97" s="105"/>
      <c r="G97" s="105"/>
      <c r="H97" s="105"/>
      <c r="I97" s="105"/>
      <c r="J97" s="106">
        <f>J123</f>
        <v>0</v>
      </c>
      <c r="L97" s="103"/>
    </row>
    <row r="98" spans="2:12" s="9" customFormat="1" ht="19.95" customHeight="1">
      <c r="B98" s="107"/>
      <c r="D98" s="108" t="s">
        <v>102</v>
      </c>
      <c r="E98" s="109"/>
      <c r="F98" s="109"/>
      <c r="G98" s="109"/>
      <c r="H98" s="109"/>
      <c r="I98" s="109"/>
      <c r="J98" s="110">
        <f>J124</f>
        <v>0</v>
      </c>
      <c r="L98" s="107"/>
    </row>
    <row r="99" spans="2:12" s="9" customFormat="1" ht="19.95" customHeight="1">
      <c r="B99" s="107"/>
      <c r="D99" s="108" t="s">
        <v>103</v>
      </c>
      <c r="E99" s="109"/>
      <c r="F99" s="109"/>
      <c r="G99" s="109"/>
      <c r="H99" s="109"/>
      <c r="I99" s="109"/>
      <c r="J99" s="110">
        <f>J139</f>
        <v>0</v>
      </c>
      <c r="L99" s="107"/>
    </row>
    <row r="100" spans="2:12" s="9" customFormat="1" ht="19.95" customHeight="1">
      <c r="B100" s="107"/>
      <c r="D100" s="108" t="s">
        <v>104</v>
      </c>
      <c r="E100" s="109"/>
      <c r="F100" s="109"/>
      <c r="G100" s="109"/>
      <c r="H100" s="109"/>
      <c r="I100" s="109"/>
      <c r="J100" s="110">
        <f>J144</f>
        <v>0</v>
      </c>
      <c r="L100" s="107"/>
    </row>
    <row r="101" spans="2:12" s="9" customFormat="1" ht="19.95" customHeight="1">
      <c r="B101" s="107"/>
      <c r="D101" s="108" t="s">
        <v>105</v>
      </c>
      <c r="E101" s="109"/>
      <c r="F101" s="109"/>
      <c r="G101" s="109"/>
      <c r="H101" s="109"/>
      <c r="I101" s="109"/>
      <c r="J101" s="110">
        <f>J163</f>
        <v>0</v>
      </c>
      <c r="L101" s="107"/>
    </row>
    <row r="102" spans="2:12" s="9" customFormat="1" ht="19.95" customHeight="1">
      <c r="B102" s="107"/>
      <c r="D102" s="108" t="s">
        <v>106</v>
      </c>
      <c r="E102" s="109"/>
      <c r="F102" s="109"/>
      <c r="G102" s="109"/>
      <c r="H102" s="109"/>
      <c r="I102" s="109"/>
      <c r="J102" s="110">
        <f>J175</f>
        <v>0</v>
      </c>
      <c r="L102" s="107"/>
    </row>
    <row r="103" spans="2:12" s="1" customFormat="1" ht="21.75" customHeight="1">
      <c r="B103" s="31"/>
      <c r="L103" s="31"/>
    </row>
    <row r="104" spans="2:12" s="1" customFormat="1" ht="6.9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1"/>
    </row>
    <row r="108" spans="2:12" s="1" customFormat="1" ht="6.9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1"/>
    </row>
    <row r="109" spans="2:12" s="1" customFormat="1" ht="24.9" customHeight="1">
      <c r="B109" s="31"/>
      <c r="C109" s="20" t="s">
        <v>117</v>
      </c>
      <c r="L109" s="31"/>
    </row>
    <row r="110" spans="2:12" s="1" customFormat="1" ht="6.9" customHeight="1">
      <c r="B110" s="31"/>
      <c r="L110" s="31"/>
    </row>
    <row r="111" spans="2:12" s="1" customFormat="1" ht="12" customHeight="1">
      <c r="B111" s="31"/>
      <c r="C111" s="26" t="s">
        <v>16</v>
      </c>
      <c r="L111" s="31"/>
    </row>
    <row r="112" spans="2:12" s="1" customFormat="1" ht="16.5" customHeight="1">
      <c r="B112" s="31"/>
      <c r="E112" s="223" t="str">
        <f>E7</f>
        <v>DĚTSKÁ SKUPINA PŘI MŠ HUSOVA</v>
      </c>
      <c r="F112" s="224"/>
      <c r="G112" s="224"/>
      <c r="H112" s="224"/>
      <c r="L112" s="31"/>
    </row>
    <row r="113" spans="2:65" s="1" customFormat="1" ht="12" customHeight="1">
      <c r="B113" s="31"/>
      <c r="C113" s="26" t="s">
        <v>91</v>
      </c>
      <c r="L113" s="31"/>
    </row>
    <row r="114" spans="2:65" s="1" customFormat="1" ht="16.5" customHeight="1">
      <c r="B114" s="31"/>
      <c r="E114" s="195" t="str">
        <f>E9</f>
        <v xml:space="preserve">D.209 - Oplocení </v>
      </c>
      <c r="F114" s="222"/>
      <c r="G114" s="222"/>
      <c r="H114" s="222"/>
      <c r="L114" s="31"/>
    </row>
    <row r="115" spans="2:65" s="1" customFormat="1" ht="6.9" customHeight="1">
      <c r="B115" s="31"/>
      <c r="L115" s="31"/>
    </row>
    <row r="116" spans="2:65" s="1" customFormat="1" ht="12" customHeight="1">
      <c r="B116" s="31"/>
      <c r="C116" s="26" t="s">
        <v>20</v>
      </c>
      <c r="F116" s="24" t="str">
        <f>F12</f>
        <v>E. F. Buriana 680</v>
      </c>
      <c r="I116" s="26" t="s">
        <v>22</v>
      </c>
      <c r="J116" s="51" t="str">
        <f>IF(J12="","",J12)</f>
        <v>16. 6. 2024</v>
      </c>
      <c r="L116" s="31"/>
    </row>
    <row r="117" spans="2:65" s="1" customFormat="1" ht="6.9" customHeight="1">
      <c r="B117" s="31"/>
      <c r="L117" s="31"/>
    </row>
    <row r="118" spans="2:65" s="1" customFormat="1" ht="15.15" customHeight="1">
      <c r="B118" s="31"/>
      <c r="C118" s="26" t="s">
        <v>24</v>
      </c>
      <c r="F118" s="24" t="str">
        <f>E15</f>
        <v>Město Náměšť nad Oslavou</v>
      </c>
      <c r="I118" s="26" t="s">
        <v>30</v>
      </c>
      <c r="J118" s="29" t="str">
        <f>E21</f>
        <v>Quality Group s.r.o.</v>
      </c>
      <c r="L118" s="31"/>
    </row>
    <row r="119" spans="2:65" s="1" customFormat="1" ht="15.15" customHeight="1">
      <c r="B119" s="31"/>
      <c r="C119" s="26" t="s">
        <v>28</v>
      </c>
      <c r="F119" s="24" t="str">
        <f>IF(E18="","",E18)</f>
        <v>Vyplň údaj</v>
      </c>
      <c r="I119" s="26" t="s">
        <v>33</v>
      </c>
      <c r="J119" s="29" t="str">
        <f>E24</f>
        <v>Kupka / Kalkulio</v>
      </c>
      <c r="L119" s="31"/>
    </row>
    <row r="120" spans="2:65" s="1" customFormat="1" ht="10.35" customHeight="1">
      <c r="B120" s="31"/>
      <c r="L120" s="31"/>
    </row>
    <row r="121" spans="2:65" s="10" customFormat="1" ht="29.25" customHeight="1">
      <c r="B121" s="111"/>
      <c r="C121" s="112" t="s">
        <v>118</v>
      </c>
      <c r="D121" s="113" t="s">
        <v>61</v>
      </c>
      <c r="E121" s="113" t="s">
        <v>57</v>
      </c>
      <c r="F121" s="113" t="s">
        <v>58</v>
      </c>
      <c r="G121" s="113" t="s">
        <v>119</v>
      </c>
      <c r="H121" s="113" t="s">
        <v>120</v>
      </c>
      <c r="I121" s="113" t="s">
        <v>121</v>
      </c>
      <c r="J121" s="113" t="s">
        <v>94</v>
      </c>
      <c r="K121" s="114" t="s">
        <v>122</v>
      </c>
      <c r="L121" s="111"/>
      <c r="M121" s="58" t="s">
        <v>1</v>
      </c>
      <c r="N121" s="59" t="s">
        <v>40</v>
      </c>
      <c r="O121" s="59" t="s">
        <v>123</v>
      </c>
      <c r="P121" s="59" t="s">
        <v>124</v>
      </c>
      <c r="Q121" s="59" t="s">
        <v>125</v>
      </c>
      <c r="R121" s="59" t="s">
        <v>126</v>
      </c>
      <c r="S121" s="59" t="s">
        <v>127</v>
      </c>
      <c r="T121" s="60" t="s">
        <v>128</v>
      </c>
    </row>
    <row r="122" spans="2:65" s="1" customFormat="1" ht="22.95" customHeight="1">
      <c r="B122" s="31"/>
      <c r="C122" s="63" t="s">
        <v>129</v>
      </c>
      <c r="J122" s="115">
        <f>BK122</f>
        <v>0</v>
      </c>
      <c r="L122" s="31"/>
      <c r="M122" s="61"/>
      <c r="N122" s="52"/>
      <c r="O122" s="52"/>
      <c r="P122" s="116">
        <f>P123</f>
        <v>0</v>
      </c>
      <c r="Q122" s="52"/>
      <c r="R122" s="116">
        <f>R123</f>
        <v>7.2700810600000008</v>
      </c>
      <c r="S122" s="52"/>
      <c r="T122" s="117">
        <f>T123</f>
        <v>5.1254249999999999</v>
      </c>
      <c r="AT122" s="16" t="s">
        <v>75</v>
      </c>
      <c r="AU122" s="16" t="s">
        <v>96</v>
      </c>
      <c r="BK122" s="118">
        <f>BK123</f>
        <v>0</v>
      </c>
    </row>
    <row r="123" spans="2:65" s="11" customFormat="1" ht="25.95" customHeight="1">
      <c r="B123" s="119"/>
      <c r="D123" s="120" t="s">
        <v>75</v>
      </c>
      <c r="E123" s="121" t="s">
        <v>145</v>
      </c>
      <c r="F123" s="121" t="s">
        <v>146</v>
      </c>
      <c r="I123" s="122"/>
      <c r="J123" s="123">
        <f>BK123</f>
        <v>0</v>
      </c>
      <c r="L123" s="119"/>
      <c r="M123" s="124"/>
      <c r="P123" s="125">
        <f>P124+P139+P144+P163+P175</f>
        <v>0</v>
      </c>
      <c r="R123" s="125">
        <f>R124+R139+R144+R163+R175</f>
        <v>7.2700810600000008</v>
      </c>
      <c r="T123" s="126">
        <f>T124+T139+T144+T163+T175</f>
        <v>5.1254249999999999</v>
      </c>
      <c r="AR123" s="120" t="s">
        <v>83</v>
      </c>
      <c r="AT123" s="127" t="s">
        <v>75</v>
      </c>
      <c r="AU123" s="127" t="s">
        <v>76</v>
      </c>
      <c r="AY123" s="120" t="s">
        <v>132</v>
      </c>
      <c r="BK123" s="128">
        <f>BK124+BK139+BK144+BK163+BK175</f>
        <v>0</v>
      </c>
    </row>
    <row r="124" spans="2:65" s="11" customFormat="1" ht="22.95" customHeight="1">
      <c r="B124" s="119"/>
      <c r="D124" s="120" t="s">
        <v>75</v>
      </c>
      <c r="E124" s="129" t="s">
        <v>156</v>
      </c>
      <c r="F124" s="129" t="s">
        <v>226</v>
      </c>
      <c r="I124" s="122"/>
      <c r="J124" s="130">
        <f>BK124</f>
        <v>0</v>
      </c>
      <c r="L124" s="119"/>
      <c r="M124" s="124"/>
      <c r="P124" s="125">
        <f>SUM(P125:P138)</f>
        <v>0</v>
      </c>
      <c r="R124" s="125">
        <f>SUM(R125:R138)</f>
        <v>4.3509560599999997</v>
      </c>
      <c r="T124" s="126">
        <f>SUM(T125:T138)</f>
        <v>0</v>
      </c>
      <c r="AR124" s="120" t="s">
        <v>83</v>
      </c>
      <c r="AT124" s="127" t="s">
        <v>75</v>
      </c>
      <c r="AU124" s="127" t="s">
        <v>83</v>
      </c>
      <c r="AY124" s="120" t="s">
        <v>132</v>
      </c>
      <c r="BK124" s="128">
        <f>SUM(BK125:BK138)</f>
        <v>0</v>
      </c>
    </row>
    <row r="125" spans="2:65" s="1" customFormat="1" ht="21.75" customHeight="1">
      <c r="B125" s="31"/>
      <c r="C125" s="131" t="s">
        <v>83</v>
      </c>
      <c r="D125" s="131" t="s">
        <v>135</v>
      </c>
      <c r="E125" s="132" t="s">
        <v>2174</v>
      </c>
      <c r="F125" s="133" t="s">
        <v>2175</v>
      </c>
      <c r="G125" s="134" t="s">
        <v>150</v>
      </c>
      <c r="H125" s="135">
        <v>1.65</v>
      </c>
      <c r="I125" s="136"/>
      <c r="J125" s="137">
        <f>ROUND(I125*H125,2)</f>
        <v>0</v>
      </c>
      <c r="K125" s="133" t="s">
        <v>151</v>
      </c>
      <c r="L125" s="31"/>
      <c r="M125" s="138" t="s">
        <v>1</v>
      </c>
      <c r="N125" s="139" t="s">
        <v>41</v>
      </c>
      <c r="P125" s="140">
        <f>O125*H125</f>
        <v>0</v>
      </c>
      <c r="Q125" s="140">
        <v>2.5018699999999998</v>
      </c>
      <c r="R125" s="140">
        <f>Q125*H125</f>
        <v>4.1280854999999992</v>
      </c>
      <c r="S125" s="140">
        <v>0</v>
      </c>
      <c r="T125" s="141">
        <f>S125*H125</f>
        <v>0</v>
      </c>
      <c r="AR125" s="142" t="s">
        <v>131</v>
      </c>
      <c r="AT125" s="142" t="s">
        <v>135</v>
      </c>
      <c r="AU125" s="142" t="s">
        <v>85</v>
      </c>
      <c r="AY125" s="16" t="s">
        <v>132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6" t="s">
        <v>83</v>
      </c>
      <c r="BK125" s="143">
        <f>ROUND(I125*H125,2)</f>
        <v>0</v>
      </c>
      <c r="BL125" s="16" t="s">
        <v>131</v>
      </c>
      <c r="BM125" s="142" t="s">
        <v>2176</v>
      </c>
    </row>
    <row r="126" spans="2:65" s="1" customFormat="1" ht="19.2">
      <c r="B126" s="31"/>
      <c r="D126" s="144" t="s">
        <v>140</v>
      </c>
      <c r="F126" s="145" t="s">
        <v>2177</v>
      </c>
      <c r="I126" s="146"/>
      <c r="L126" s="31"/>
      <c r="M126" s="147"/>
      <c r="T126" s="55"/>
      <c r="AT126" s="16" t="s">
        <v>140</v>
      </c>
      <c r="AU126" s="16" t="s">
        <v>85</v>
      </c>
    </row>
    <row r="127" spans="2:65" s="12" customFormat="1">
      <c r="B127" s="148"/>
      <c r="D127" s="144" t="s">
        <v>141</v>
      </c>
      <c r="E127" s="149" t="s">
        <v>1</v>
      </c>
      <c r="F127" s="150" t="s">
        <v>2178</v>
      </c>
      <c r="H127" s="149" t="s">
        <v>1</v>
      </c>
      <c r="I127" s="151"/>
      <c r="L127" s="148"/>
      <c r="M127" s="152"/>
      <c r="T127" s="153"/>
      <c r="AT127" s="149" t="s">
        <v>141</v>
      </c>
      <c r="AU127" s="149" t="s">
        <v>85</v>
      </c>
      <c r="AV127" s="12" t="s">
        <v>83</v>
      </c>
      <c r="AW127" s="12" t="s">
        <v>32</v>
      </c>
      <c r="AX127" s="12" t="s">
        <v>76</v>
      </c>
      <c r="AY127" s="149" t="s">
        <v>132</v>
      </c>
    </row>
    <row r="128" spans="2:65" s="13" customFormat="1">
      <c r="B128" s="154"/>
      <c r="D128" s="144" t="s">
        <v>141</v>
      </c>
      <c r="E128" s="155" t="s">
        <v>1</v>
      </c>
      <c r="F128" s="156" t="s">
        <v>2179</v>
      </c>
      <c r="H128" s="157">
        <v>1.65</v>
      </c>
      <c r="I128" s="158"/>
      <c r="L128" s="154"/>
      <c r="M128" s="159"/>
      <c r="T128" s="160"/>
      <c r="AT128" s="155" t="s">
        <v>141</v>
      </c>
      <c r="AU128" s="155" t="s">
        <v>85</v>
      </c>
      <c r="AV128" s="13" t="s">
        <v>85</v>
      </c>
      <c r="AW128" s="13" t="s">
        <v>32</v>
      </c>
      <c r="AX128" s="13" t="s">
        <v>76</v>
      </c>
      <c r="AY128" s="155" t="s">
        <v>132</v>
      </c>
    </row>
    <row r="129" spans="2:65" s="14" customFormat="1">
      <c r="B129" s="161"/>
      <c r="D129" s="144" t="s">
        <v>141</v>
      </c>
      <c r="E129" s="162" t="s">
        <v>1</v>
      </c>
      <c r="F129" s="163" t="s">
        <v>144</v>
      </c>
      <c r="H129" s="164">
        <v>1.65</v>
      </c>
      <c r="I129" s="165"/>
      <c r="L129" s="161"/>
      <c r="M129" s="166"/>
      <c r="T129" s="167"/>
      <c r="AT129" s="162" t="s">
        <v>141</v>
      </c>
      <c r="AU129" s="162" t="s">
        <v>85</v>
      </c>
      <c r="AV129" s="14" t="s">
        <v>131</v>
      </c>
      <c r="AW129" s="14" t="s">
        <v>32</v>
      </c>
      <c r="AX129" s="14" t="s">
        <v>83</v>
      </c>
      <c r="AY129" s="162" t="s">
        <v>132</v>
      </c>
    </row>
    <row r="130" spans="2:65" s="1" customFormat="1" ht="24.15" customHeight="1">
      <c r="B130" s="31"/>
      <c r="C130" s="131" t="s">
        <v>85</v>
      </c>
      <c r="D130" s="131" t="s">
        <v>135</v>
      </c>
      <c r="E130" s="132" t="s">
        <v>2180</v>
      </c>
      <c r="F130" s="133" t="s">
        <v>2181</v>
      </c>
      <c r="G130" s="134" t="s">
        <v>191</v>
      </c>
      <c r="H130" s="135">
        <v>5.5</v>
      </c>
      <c r="I130" s="136"/>
      <c r="J130" s="137">
        <f>ROUND(I130*H130,2)</f>
        <v>0</v>
      </c>
      <c r="K130" s="133" t="s">
        <v>151</v>
      </c>
      <c r="L130" s="31"/>
      <c r="M130" s="138" t="s">
        <v>1</v>
      </c>
      <c r="N130" s="139" t="s">
        <v>41</v>
      </c>
      <c r="P130" s="140">
        <f>O130*H130</f>
        <v>0</v>
      </c>
      <c r="Q130" s="140">
        <v>2.7499999999999998E-3</v>
      </c>
      <c r="R130" s="140">
        <f>Q130*H130</f>
        <v>1.5125E-2</v>
      </c>
      <c r="S130" s="140">
        <v>0</v>
      </c>
      <c r="T130" s="141">
        <f>S130*H130</f>
        <v>0</v>
      </c>
      <c r="AR130" s="142" t="s">
        <v>131</v>
      </c>
      <c r="AT130" s="142" t="s">
        <v>135</v>
      </c>
      <c r="AU130" s="142" t="s">
        <v>85</v>
      </c>
      <c r="AY130" s="16" t="s">
        <v>132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6" t="s">
        <v>83</v>
      </c>
      <c r="BK130" s="143">
        <f>ROUND(I130*H130,2)</f>
        <v>0</v>
      </c>
      <c r="BL130" s="16" t="s">
        <v>131</v>
      </c>
      <c r="BM130" s="142" t="s">
        <v>2182</v>
      </c>
    </row>
    <row r="131" spans="2:65" s="1" customFormat="1" ht="19.2">
      <c r="B131" s="31"/>
      <c r="D131" s="144" t="s">
        <v>140</v>
      </c>
      <c r="F131" s="145" t="s">
        <v>2183</v>
      </c>
      <c r="I131" s="146"/>
      <c r="L131" s="31"/>
      <c r="M131" s="147"/>
      <c r="T131" s="55"/>
      <c r="AT131" s="16" t="s">
        <v>140</v>
      </c>
      <c r="AU131" s="16" t="s">
        <v>85</v>
      </c>
    </row>
    <row r="132" spans="2:65" s="1" customFormat="1" ht="24.15" customHeight="1">
      <c r="B132" s="31"/>
      <c r="C132" s="131" t="s">
        <v>156</v>
      </c>
      <c r="D132" s="131" t="s">
        <v>135</v>
      </c>
      <c r="E132" s="132" t="s">
        <v>2184</v>
      </c>
      <c r="F132" s="133" t="s">
        <v>2185</v>
      </c>
      <c r="G132" s="134" t="s">
        <v>191</v>
      </c>
      <c r="H132" s="135">
        <v>5.5</v>
      </c>
      <c r="I132" s="136"/>
      <c r="J132" s="137">
        <f>ROUND(I132*H132,2)</f>
        <v>0</v>
      </c>
      <c r="K132" s="133" t="s">
        <v>151</v>
      </c>
      <c r="L132" s="31"/>
      <c r="M132" s="138" t="s">
        <v>1</v>
      </c>
      <c r="N132" s="139" t="s">
        <v>41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131</v>
      </c>
      <c r="AT132" s="142" t="s">
        <v>135</v>
      </c>
      <c r="AU132" s="142" t="s">
        <v>85</v>
      </c>
      <c r="AY132" s="16" t="s">
        <v>132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6" t="s">
        <v>83</v>
      </c>
      <c r="BK132" s="143">
        <f>ROUND(I132*H132,2)</f>
        <v>0</v>
      </c>
      <c r="BL132" s="16" t="s">
        <v>131</v>
      </c>
      <c r="BM132" s="142" t="s">
        <v>2186</v>
      </c>
    </row>
    <row r="133" spans="2:65" s="1" customFormat="1" ht="19.2">
      <c r="B133" s="31"/>
      <c r="D133" s="144" t="s">
        <v>140</v>
      </c>
      <c r="F133" s="145" t="s">
        <v>2187</v>
      </c>
      <c r="I133" s="146"/>
      <c r="L133" s="31"/>
      <c r="M133" s="147"/>
      <c r="T133" s="55"/>
      <c r="AT133" s="16" t="s">
        <v>140</v>
      </c>
      <c r="AU133" s="16" t="s">
        <v>85</v>
      </c>
    </row>
    <row r="134" spans="2:65" s="1" customFormat="1" ht="16.5" customHeight="1">
      <c r="B134" s="31"/>
      <c r="C134" s="131" t="s">
        <v>131</v>
      </c>
      <c r="D134" s="131" t="s">
        <v>135</v>
      </c>
      <c r="E134" s="132" t="s">
        <v>895</v>
      </c>
      <c r="F134" s="133" t="s">
        <v>896</v>
      </c>
      <c r="G134" s="134" t="s">
        <v>171</v>
      </c>
      <c r="H134" s="135">
        <v>0.19800000000000001</v>
      </c>
      <c r="I134" s="136"/>
      <c r="J134" s="137">
        <f>ROUND(I134*H134,2)</f>
        <v>0</v>
      </c>
      <c r="K134" s="133" t="s">
        <v>151</v>
      </c>
      <c r="L134" s="31"/>
      <c r="M134" s="138" t="s">
        <v>1</v>
      </c>
      <c r="N134" s="139" t="s">
        <v>41</v>
      </c>
      <c r="P134" s="140">
        <f>O134*H134</f>
        <v>0</v>
      </c>
      <c r="Q134" s="140">
        <v>1.04922</v>
      </c>
      <c r="R134" s="140">
        <f>Q134*H134</f>
        <v>0.20774556000000002</v>
      </c>
      <c r="S134" s="140">
        <v>0</v>
      </c>
      <c r="T134" s="141">
        <f>S134*H134</f>
        <v>0</v>
      </c>
      <c r="AR134" s="142" t="s">
        <v>131</v>
      </c>
      <c r="AT134" s="142" t="s">
        <v>135</v>
      </c>
      <c r="AU134" s="142" t="s">
        <v>85</v>
      </c>
      <c r="AY134" s="16" t="s">
        <v>132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6" t="s">
        <v>83</v>
      </c>
      <c r="BK134" s="143">
        <f>ROUND(I134*H134,2)</f>
        <v>0</v>
      </c>
      <c r="BL134" s="16" t="s">
        <v>131</v>
      </c>
      <c r="BM134" s="142" t="s">
        <v>2188</v>
      </c>
    </row>
    <row r="135" spans="2:65" s="1" customFormat="1" ht="28.8">
      <c r="B135" s="31"/>
      <c r="D135" s="144" t="s">
        <v>140</v>
      </c>
      <c r="F135" s="145" t="s">
        <v>898</v>
      </c>
      <c r="I135" s="146"/>
      <c r="L135" s="31"/>
      <c r="M135" s="147"/>
      <c r="T135" s="55"/>
      <c r="AT135" s="16" t="s">
        <v>140</v>
      </c>
      <c r="AU135" s="16" t="s">
        <v>85</v>
      </c>
    </row>
    <row r="136" spans="2:65" s="12" customFormat="1">
      <c r="B136" s="148"/>
      <c r="D136" s="144" t="s">
        <v>141</v>
      </c>
      <c r="E136" s="149" t="s">
        <v>1</v>
      </c>
      <c r="F136" s="150" t="s">
        <v>206</v>
      </c>
      <c r="H136" s="149" t="s">
        <v>1</v>
      </c>
      <c r="I136" s="151"/>
      <c r="L136" s="148"/>
      <c r="M136" s="152"/>
      <c r="T136" s="153"/>
      <c r="AT136" s="149" t="s">
        <v>141</v>
      </c>
      <c r="AU136" s="149" t="s">
        <v>85</v>
      </c>
      <c r="AV136" s="12" t="s">
        <v>83</v>
      </c>
      <c r="AW136" s="12" t="s">
        <v>32</v>
      </c>
      <c r="AX136" s="12" t="s">
        <v>76</v>
      </c>
      <c r="AY136" s="149" t="s">
        <v>132</v>
      </c>
    </row>
    <row r="137" spans="2:65" s="13" customFormat="1">
      <c r="B137" s="154"/>
      <c r="D137" s="144" t="s">
        <v>141</v>
      </c>
      <c r="E137" s="155" t="s">
        <v>1</v>
      </c>
      <c r="F137" s="156" t="s">
        <v>2189</v>
      </c>
      <c r="H137" s="157">
        <v>0.19800000000000001</v>
      </c>
      <c r="I137" s="158"/>
      <c r="L137" s="154"/>
      <c r="M137" s="159"/>
      <c r="T137" s="160"/>
      <c r="AT137" s="155" t="s">
        <v>141</v>
      </c>
      <c r="AU137" s="155" t="s">
        <v>85</v>
      </c>
      <c r="AV137" s="13" t="s">
        <v>85</v>
      </c>
      <c r="AW137" s="13" t="s">
        <v>32</v>
      </c>
      <c r="AX137" s="13" t="s">
        <v>76</v>
      </c>
      <c r="AY137" s="155" t="s">
        <v>132</v>
      </c>
    </row>
    <row r="138" spans="2:65" s="14" customFormat="1">
      <c r="B138" s="161"/>
      <c r="D138" s="144" t="s">
        <v>141</v>
      </c>
      <c r="E138" s="162" t="s">
        <v>1</v>
      </c>
      <c r="F138" s="163" t="s">
        <v>144</v>
      </c>
      <c r="H138" s="164">
        <v>0.19800000000000001</v>
      </c>
      <c r="I138" s="165"/>
      <c r="L138" s="161"/>
      <c r="M138" s="166"/>
      <c r="T138" s="167"/>
      <c r="AT138" s="162" t="s">
        <v>141</v>
      </c>
      <c r="AU138" s="162" t="s">
        <v>85</v>
      </c>
      <c r="AV138" s="14" t="s">
        <v>131</v>
      </c>
      <c r="AW138" s="14" t="s">
        <v>32</v>
      </c>
      <c r="AX138" s="14" t="s">
        <v>83</v>
      </c>
      <c r="AY138" s="162" t="s">
        <v>132</v>
      </c>
    </row>
    <row r="139" spans="2:65" s="11" customFormat="1" ht="22.95" customHeight="1">
      <c r="B139" s="119"/>
      <c r="D139" s="120" t="s">
        <v>75</v>
      </c>
      <c r="E139" s="129" t="s">
        <v>175</v>
      </c>
      <c r="F139" s="129" t="s">
        <v>240</v>
      </c>
      <c r="I139" s="122"/>
      <c r="J139" s="130">
        <f>BK139</f>
        <v>0</v>
      </c>
      <c r="L139" s="119"/>
      <c r="M139" s="124"/>
      <c r="P139" s="125">
        <f>SUM(P140:P143)</f>
        <v>0</v>
      </c>
      <c r="R139" s="125">
        <f>SUM(R140:R143)</f>
        <v>0.56400000000000006</v>
      </c>
      <c r="T139" s="126">
        <f>SUM(T140:T143)</f>
        <v>0.56400000000000006</v>
      </c>
      <c r="AR139" s="120" t="s">
        <v>83</v>
      </c>
      <c r="AT139" s="127" t="s">
        <v>75</v>
      </c>
      <c r="AU139" s="127" t="s">
        <v>83</v>
      </c>
      <c r="AY139" s="120" t="s">
        <v>132</v>
      </c>
      <c r="BK139" s="128">
        <f>SUM(BK140:BK143)</f>
        <v>0</v>
      </c>
    </row>
    <row r="140" spans="2:65" s="1" customFormat="1" ht="24.15" customHeight="1">
      <c r="B140" s="31"/>
      <c r="C140" s="131" t="s">
        <v>168</v>
      </c>
      <c r="D140" s="131" t="s">
        <v>135</v>
      </c>
      <c r="E140" s="132" t="s">
        <v>2190</v>
      </c>
      <c r="F140" s="133" t="s">
        <v>2191</v>
      </c>
      <c r="G140" s="134" t="s">
        <v>191</v>
      </c>
      <c r="H140" s="135">
        <v>23.5</v>
      </c>
      <c r="I140" s="136"/>
      <c r="J140" s="137">
        <f>ROUND(I140*H140,2)</f>
        <v>0</v>
      </c>
      <c r="K140" s="133" t="s">
        <v>151</v>
      </c>
      <c r="L140" s="31"/>
      <c r="M140" s="138" t="s">
        <v>1</v>
      </c>
      <c r="N140" s="139" t="s">
        <v>41</v>
      </c>
      <c r="P140" s="140">
        <f>O140*H140</f>
        <v>0</v>
      </c>
      <c r="Q140" s="140">
        <v>2.4E-2</v>
      </c>
      <c r="R140" s="140">
        <f>Q140*H140</f>
        <v>0.56400000000000006</v>
      </c>
      <c r="S140" s="140">
        <v>2.4E-2</v>
      </c>
      <c r="T140" s="141">
        <f>S140*H140</f>
        <v>0.56400000000000006</v>
      </c>
      <c r="AR140" s="142" t="s">
        <v>131</v>
      </c>
      <c r="AT140" s="142" t="s">
        <v>135</v>
      </c>
      <c r="AU140" s="142" t="s">
        <v>85</v>
      </c>
      <c r="AY140" s="16" t="s">
        <v>132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6" t="s">
        <v>83</v>
      </c>
      <c r="BK140" s="143">
        <f>ROUND(I140*H140,2)</f>
        <v>0</v>
      </c>
      <c r="BL140" s="16" t="s">
        <v>131</v>
      </c>
      <c r="BM140" s="142" t="s">
        <v>2192</v>
      </c>
    </row>
    <row r="141" spans="2:65" s="1" customFormat="1" ht="19.2">
      <c r="B141" s="31"/>
      <c r="D141" s="144" t="s">
        <v>140</v>
      </c>
      <c r="F141" s="145" t="s">
        <v>2193</v>
      </c>
      <c r="I141" s="146"/>
      <c r="L141" s="31"/>
      <c r="M141" s="147"/>
      <c r="T141" s="55"/>
      <c r="AT141" s="16" t="s">
        <v>140</v>
      </c>
      <c r="AU141" s="16" t="s">
        <v>85</v>
      </c>
    </row>
    <row r="142" spans="2:65" s="13" customFormat="1">
      <c r="B142" s="154"/>
      <c r="D142" s="144" t="s">
        <v>141</v>
      </c>
      <c r="E142" s="155" t="s">
        <v>1</v>
      </c>
      <c r="F142" s="156" t="s">
        <v>2194</v>
      </c>
      <c r="H142" s="157">
        <v>23.5</v>
      </c>
      <c r="I142" s="158"/>
      <c r="L142" s="154"/>
      <c r="M142" s="159"/>
      <c r="T142" s="160"/>
      <c r="AT142" s="155" t="s">
        <v>141</v>
      </c>
      <c r="AU142" s="155" t="s">
        <v>85</v>
      </c>
      <c r="AV142" s="13" t="s">
        <v>85</v>
      </c>
      <c r="AW142" s="13" t="s">
        <v>32</v>
      </c>
      <c r="AX142" s="13" t="s">
        <v>76</v>
      </c>
      <c r="AY142" s="155" t="s">
        <v>132</v>
      </c>
    </row>
    <row r="143" spans="2:65" s="14" customFormat="1">
      <c r="B143" s="161"/>
      <c r="D143" s="144" t="s">
        <v>141</v>
      </c>
      <c r="E143" s="162" t="s">
        <v>1</v>
      </c>
      <c r="F143" s="163" t="s">
        <v>144</v>
      </c>
      <c r="H143" s="164">
        <v>23.5</v>
      </c>
      <c r="I143" s="165"/>
      <c r="L143" s="161"/>
      <c r="M143" s="166"/>
      <c r="T143" s="167"/>
      <c r="AT143" s="162" t="s">
        <v>141</v>
      </c>
      <c r="AU143" s="162" t="s">
        <v>85</v>
      </c>
      <c r="AV143" s="14" t="s">
        <v>131</v>
      </c>
      <c r="AW143" s="14" t="s">
        <v>32</v>
      </c>
      <c r="AX143" s="14" t="s">
        <v>83</v>
      </c>
      <c r="AY143" s="162" t="s">
        <v>132</v>
      </c>
    </row>
    <row r="144" spans="2:65" s="11" customFormat="1" ht="22.95" customHeight="1">
      <c r="B144" s="119"/>
      <c r="D144" s="120" t="s">
        <v>75</v>
      </c>
      <c r="E144" s="129" t="s">
        <v>196</v>
      </c>
      <c r="F144" s="129" t="s">
        <v>318</v>
      </c>
      <c r="I144" s="122"/>
      <c r="J144" s="130">
        <f>BK144</f>
        <v>0</v>
      </c>
      <c r="L144" s="119"/>
      <c r="M144" s="124"/>
      <c r="P144" s="125">
        <f>SUM(P145:P162)</f>
        <v>0</v>
      </c>
      <c r="R144" s="125">
        <f>SUM(R145:R162)</f>
        <v>2.3551250000000006</v>
      </c>
      <c r="T144" s="126">
        <f>SUM(T145:T162)</f>
        <v>4.5614249999999998</v>
      </c>
      <c r="AR144" s="120" t="s">
        <v>83</v>
      </c>
      <c r="AT144" s="127" t="s">
        <v>75</v>
      </c>
      <c r="AU144" s="127" t="s">
        <v>83</v>
      </c>
      <c r="AY144" s="120" t="s">
        <v>132</v>
      </c>
      <c r="BK144" s="128">
        <f>SUM(BK145:BK162)</f>
        <v>0</v>
      </c>
    </row>
    <row r="145" spans="2:65" s="1" customFormat="1" ht="24.15" customHeight="1">
      <c r="B145" s="31"/>
      <c r="C145" s="131" t="s">
        <v>175</v>
      </c>
      <c r="D145" s="131" t="s">
        <v>135</v>
      </c>
      <c r="E145" s="132" t="s">
        <v>2195</v>
      </c>
      <c r="F145" s="133" t="s">
        <v>2196</v>
      </c>
      <c r="G145" s="134" t="s">
        <v>520</v>
      </c>
      <c r="H145" s="135">
        <v>87</v>
      </c>
      <c r="I145" s="136"/>
      <c r="J145" s="137">
        <f>ROUND(I145*H145,2)</f>
        <v>0</v>
      </c>
      <c r="K145" s="133" t="s">
        <v>151</v>
      </c>
      <c r="L145" s="31"/>
      <c r="M145" s="138" t="s">
        <v>1</v>
      </c>
      <c r="N145" s="139" t="s">
        <v>41</v>
      </c>
      <c r="P145" s="140">
        <f>O145*H145</f>
        <v>0</v>
      </c>
      <c r="Q145" s="140">
        <v>4.0000000000000003E-5</v>
      </c>
      <c r="R145" s="140">
        <f>Q145*H145</f>
        <v>3.4800000000000005E-3</v>
      </c>
      <c r="S145" s="140">
        <v>0</v>
      </c>
      <c r="T145" s="141">
        <f>S145*H145</f>
        <v>0</v>
      </c>
      <c r="AR145" s="142" t="s">
        <v>131</v>
      </c>
      <c r="AT145" s="142" t="s">
        <v>135</v>
      </c>
      <c r="AU145" s="142" t="s">
        <v>85</v>
      </c>
      <c r="AY145" s="16" t="s">
        <v>132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6" t="s">
        <v>83</v>
      </c>
      <c r="BK145" s="143">
        <f>ROUND(I145*H145,2)</f>
        <v>0</v>
      </c>
      <c r="BL145" s="16" t="s">
        <v>131</v>
      </c>
      <c r="BM145" s="142" t="s">
        <v>2197</v>
      </c>
    </row>
    <row r="146" spans="2:65" s="1" customFormat="1" ht="28.8">
      <c r="B146" s="31"/>
      <c r="D146" s="144" t="s">
        <v>140</v>
      </c>
      <c r="F146" s="145" t="s">
        <v>2198</v>
      </c>
      <c r="I146" s="146"/>
      <c r="L146" s="31"/>
      <c r="M146" s="147"/>
      <c r="T146" s="55"/>
      <c r="AT146" s="16" t="s">
        <v>140</v>
      </c>
      <c r="AU146" s="16" t="s">
        <v>85</v>
      </c>
    </row>
    <row r="147" spans="2:65" s="13" customFormat="1">
      <c r="B147" s="154"/>
      <c r="D147" s="144" t="s">
        <v>141</v>
      </c>
      <c r="E147" s="155" t="s">
        <v>1</v>
      </c>
      <c r="F147" s="156" t="s">
        <v>2199</v>
      </c>
      <c r="H147" s="157">
        <v>87</v>
      </c>
      <c r="I147" s="158"/>
      <c r="L147" s="154"/>
      <c r="M147" s="159"/>
      <c r="T147" s="160"/>
      <c r="AT147" s="155" t="s">
        <v>141</v>
      </c>
      <c r="AU147" s="155" t="s">
        <v>85</v>
      </c>
      <c r="AV147" s="13" t="s">
        <v>85</v>
      </c>
      <c r="AW147" s="13" t="s">
        <v>32</v>
      </c>
      <c r="AX147" s="13" t="s">
        <v>76</v>
      </c>
      <c r="AY147" s="155" t="s">
        <v>132</v>
      </c>
    </row>
    <row r="148" spans="2:65" s="14" customFormat="1">
      <c r="B148" s="161"/>
      <c r="D148" s="144" t="s">
        <v>141</v>
      </c>
      <c r="E148" s="162" t="s">
        <v>1</v>
      </c>
      <c r="F148" s="163" t="s">
        <v>144</v>
      </c>
      <c r="H148" s="164">
        <v>87</v>
      </c>
      <c r="I148" s="165"/>
      <c r="L148" s="161"/>
      <c r="M148" s="166"/>
      <c r="T148" s="167"/>
      <c r="AT148" s="162" t="s">
        <v>141</v>
      </c>
      <c r="AU148" s="162" t="s">
        <v>85</v>
      </c>
      <c r="AV148" s="14" t="s">
        <v>131</v>
      </c>
      <c r="AW148" s="14" t="s">
        <v>32</v>
      </c>
      <c r="AX148" s="14" t="s">
        <v>83</v>
      </c>
      <c r="AY148" s="162" t="s">
        <v>132</v>
      </c>
    </row>
    <row r="149" spans="2:65" s="1" customFormat="1" ht="16.5" customHeight="1">
      <c r="B149" s="31"/>
      <c r="C149" s="131" t="s">
        <v>181</v>
      </c>
      <c r="D149" s="131" t="s">
        <v>135</v>
      </c>
      <c r="E149" s="132" t="s">
        <v>2200</v>
      </c>
      <c r="F149" s="133" t="s">
        <v>2201</v>
      </c>
      <c r="G149" s="134" t="s">
        <v>150</v>
      </c>
      <c r="H149" s="135">
        <v>1.8</v>
      </c>
      <c r="I149" s="136"/>
      <c r="J149" s="137">
        <f>ROUND(I149*H149,2)</f>
        <v>0</v>
      </c>
      <c r="K149" s="133" t="s">
        <v>151</v>
      </c>
      <c r="L149" s="31"/>
      <c r="M149" s="138" t="s">
        <v>1</v>
      </c>
      <c r="N149" s="139" t="s">
        <v>41</v>
      </c>
      <c r="P149" s="140">
        <f>O149*H149</f>
        <v>0</v>
      </c>
      <c r="Q149" s="140">
        <v>0</v>
      </c>
      <c r="R149" s="140">
        <f>Q149*H149</f>
        <v>0</v>
      </c>
      <c r="S149" s="140">
        <v>2.4</v>
      </c>
      <c r="T149" s="141">
        <f>S149*H149</f>
        <v>4.32</v>
      </c>
      <c r="AR149" s="142" t="s">
        <v>131</v>
      </c>
      <c r="AT149" s="142" t="s">
        <v>135</v>
      </c>
      <c r="AU149" s="142" t="s">
        <v>85</v>
      </c>
      <c r="AY149" s="16" t="s">
        <v>132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6" t="s">
        <v>83</v>
      </c>
      <c r="BK149" s="143">
        <f>ROUND(I149*H149,2)</f>
        <v>0</v>
      </c>
      <c r="BL149" s="16" t="s">
        <v>131</v>
      </c>
      <c r="BM149" s="142" t="s">
        <v>2202</v>
      </c>
    </row>
    <row r="150" spans="2:65" s="1" customFormat="1" ht="19.2">
      <c r="B150" s="31"/>
      <c r="D150" s="144" t="s">
        <v>140</v>
      </c>
      <c r="F150" s="145" t="s">
        <v>2203</v>
      </c>
      <c r="I150" s="146"/>
      <c r="L150" s="31"/>
      <c r="M150" s="147"/>
      <c r="T150" s="55"/>
      <c r="AT150" s="16" t="s">
        <v>140</v>
      </c>
      <c r="AU150" s="16" t="s">
        <v>85</v>
      </c>
    </row>
    <row r="151" spans="2:65" s="12" customFormat="1">
      <c r="B151" s="148"/>
      <c r="D151" s="144" t="s">
        <v>141</v>
      </c>
      <c r="E151" s="149" t="s">
        <v>1</v>
      </c>
      <c r="F151" s="150" t="s">
        <v>2204</v>
      </c>
      <c r="H151" s="149" t="s">
        <v>1</v>
      </c>
      <c r="I151" s="151"/>
      <c r="L151" s="148"/>
      <c r="M151" s="152"/>
      <c r="T151" s="153"/>
      <c r="AT151" s="149" t="s">
        <v>141</v>
      </c>
      <c r="AU151" s="149" t="s">
        <v>85</v>
      </c>
      <c r="AV151" s="12" t="s">
        <v>83</v>
      </c>
      <c r="AW151" s="12" t="s">
        <v>32</v>
      </c>
      <c r="AX151" s="12" t="s">
        <v>76</v>
      </c>
      <c r="AY151" s="149" t="s">
        <v>132</v>
      </c>
    </row>
    <row r="152" spans="2:65" s="13" customFormat="1">
      <c r="B152" s="154"/>
      <c r="D152" s="144" t="s">
        <v>141</v>
      </c>
      <c r="E152" s="155" t="s">
        <v>1</v>
      </c>
      <c r="F152" s="156" t="s">
        <v>1135</v>
      </c>
      <c r="H152" s="157">
        <v>1.8</v>
      </c>
      <c r="I152" s="158"/>
      <c r="L152" s="154"/>
      <c r="M152" s="159"/>
      <c r="T152" s="160"/>
      <c r="AT152" s="155" t="s">
        <v>141</v>
      </c>
      <c r="AU152" s="155" t="s">
        <v>85</v>
      </c>
      <c r="AV152" s="13" t="s">
        <v>85</v>
      </c>
      <c r="AW152" s="13" t="s">
        <v>32</v>
      </c>
      <c r="AX152" s="13" t="s">
        <v>76</v>
      </c>
      <c r="AY152" s="155" t="s">
        <v>132</v>
      </c>
    </row>
    <row r="153" spans="2:65" s="14" customFormat="1">
      <c r="B153" s="161"/>
      <c r="D153" s="144" t="s">
        <v>141</v>
      </c>
      <c r="E153" s="162" t="s">
        <v>1</v>
      </c>
      <c r="F153" s="163" t="s">
        <v>144</v>
      </c>
      <c r="H153" s="164">
        <v>1.8</v>
      </c>
      <c r="I153" s="165"/>
      <c r="L153" s="161"/>
      <c r="M153" s="166"/>
      <c r="T153" s="167"/>
      <c r="AT153" s="162" t="s">
        <v>141</v>
      </c>
      <c r="AU153" s="162" t="s">
        <v>85</v>
      </c>
      <c r="AV153" s="14" t="s">
        <v>131</v>
      </c>
      <c r="AW153" s="14" t="s">
        <v>32</v>
      </c>
      <c r="AX153" s="14" t="s">
        <v>83</v>
      </c>
      <c r="AY153" s="162" t="s">
        <v>132</v>
      </c>
    </row>
    <row r="154" spans="2:65" s="1" customFormat="1" ht="24.15" customHeight="1">
      <c r="B154" s="31"/>
      <c r="C154" s="131" t="s">
        <v>188</v>
      </c>
      <c r="D154" s="131" t="s">
        <v>135</v>
      </c>
      <c r="E154" s="132" t="s">
        <v>2205</v>
      </c>
      <c r="F154" s="133" t="s">
        <v>2206</v>
      </c>
      <c r="G154" s="134" t="s">
        <v>503</v>
      </c>
      <c r="H154" s="135">
        <v>26.1</v>
      </c>
      <c r="I154" s="136"/>
      <c r="J154" s="137">
        <f>ROUND(I154*H154,2)</f>
        <v>0</v>
      </c>
      <c r="K154" s="133" t="s">
        <v>151</v>
      </c>
      <c r="L154" s="31"/>
      <c r="M154" s="138" t="s">
        <v>1</v>
      </c>
      <c r="N154" s="139" t="s">
        <v>41</v>
      </c>
      <c r="P154" s="140">
        <f>O154*H154</f>
        <v>0</v>
      </c>
      <c r="Q154" s="140">
        <v>0</v>
      </c>
      <c r="R154" s="140">
        <f>Q154*H154</f>
        <v>0</v>
      </c>
      <c r="S154" s="140">
        <v>9.2499999999999995E-3</v>
      </c>
      <c r="T154" s="141">
        <f>S154*H154</f>
        <v>0.241425</v>
      </c>
      <c r="AR154" s="142" t="s">
        <v>131</v>
      </c>
      <c r="AT154" s="142" t="s">
        <v>135</v>
      </c>
      <c r="AU154" s="142" t="s">
        <v>85</v>
      </c>
      <c r="AY154" s="16" t="s">
        <v>132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6" t="s">
        <v>83</v>
      </c>
      <c r="BK154" s="143">
        <f>ROUND(I154*H154,2)</f>
        <v>0</v>
      </c>
      <c r="BL154" s="16" t="s">
        <v>131</v>
      </c>
      <c r="BM154" s="142" t="s">
        <v>2207</v>
      </c>
    </row>
    <row r="155" spans="2:65" s="1" customFormat="1" ht="19.2">
      <c r="B155" s="31"/>
      <c r="D155" s="144" t="s">
        <v>140</v>
      </c>
      <c r="F155" s="145" t="s">
        <v>2208</v>
      </c>
      <c r="I155" s="146"/>
      <c r="L155" s="31"/>
      <c r="M155" s="147"/>
      <c r="T155" s="55"/>
      <c r="AT155" s="16" t="s">
        <v>140</v>
      </c>
      <c r="AU155" s="16" t="s">
        <v>85</v>
      </c>
    </row>
    <row r="156" spans="2:65" s="12" customFormat="1">
      <c r="B156" s="148"/>
      <c r="D156" s="144" t="s">
        <v>141</v>
      </c>
      <c r="E156" s="149" t="s">
        <v>1</v>
      </c>
      <c r="F156" s="150" t="s">
        <v>2209</v>
      </c>
      <c r="H156" s="149" t="s">
        <v>1</v>
      </c>
      <c r="I156" s="151"/>
      <c r="L156" s="148"/>
      <c r="M156" s="152"/>
      <c r="T156" s="153"/>
      <c r="AT156" s="149" t="s">
        <v>141</v>
      </c>
      <c r="AU156" s="149" t="s">
        <v>85</v>
      </c>
      <c r="AV156" s="12" t="s">
        <v>83</v>
      </c>
      <c r="AW156" s="12" t="s">
        <v>32</v>
      </c>
      <c r="AX156" s="12" t="s">
        <v>76</v>
      </c>
      <c r="AY156" s="149" t="s">
        <v>132</v>
      </c>
    </row>
    <row r="157" spans="2:65" s="13" customFormat="1">
      <c r="B157" s="154"/>
      <c r="D157" s="144" t="s">
        <v>141</v>
      </c>
      <c r="E157" s="155" t="s">
        <v>1</v>
      </c>
      <c r="F157" s="156" t="s">
        <v>2210</v>
      </c>
      <c r="H157" s="157">
        <v>26.1</v>
      </c>
      <c r="I157" s="158"/>
      <c r="L157" s="154"/>
      <c r="M157" s="159"/>
      <c r="T157" s="160"/>
      <c r="AT157" s="155" t="s">
        <v>141</v>
      </c>
      <c r="AU157" s="155" t="s">
        <v>85</v>
      </c>
      <c r="AV157" s="13" t="s">
        <v>85</v>
      </c>
      <c r="AW157" s="13" t="s">
        <v>32</v>
      </c>
      <c r="AX157" s="13" t="s">
        <v>76</v>
      </c>
      <c r="AY157" s="155" t="s">
        <v>132</v>
      </c>
    </row>
    <row r="158" spans="2:65" s="14" customFormat="1">
      <c r="B158" s="161"/>
      <c r="D158" s="144" t="s">
        <v>141</v>
      </c>
      <c r="E158" s="162" t="s">
        <v>1</v>
      </c>
      <c r="F158" s="163" t="s">
        <v>144</v>
      </c>
      <c r="H158" s="164">
        <v>26.1</v>
      </c>
      <c r="I158" s="165"/>
      <c r="L158" s="161"/>
      <c r="M158" s="166"/>
      <c r="T158" s="167"/>
      <c r="AT158" s="162" t="s">
        <v>141</v>
      </c>
      <c r="AU158" s="162" t="s">
        <v>85</v>
      </c>
      <c r="AV158" s="14" t="s">
        <v>131</v>
      </c>
      <c r="AW158" s="14" t="s">
        <v>32</v>
      </c>
      <c r="AX158" s="14" t="s">
        <v>83</v>
      </c>
      <c r="AY158" s="162" t="s">
        <v>132</v>
      </c>
    </row>
    <row r="159" spans="2:65" s="1" customFormat="1" ht="24.15" customHeight="1">
      <c r="B159" s="31"/>
      <c r="C159" s="131" t="s">
        <v>196</v>
      </c>
      <c r="D159" s="131" t="s">
        <v>135</v>
      </c>
      <c r="E159" s="132" t="s">
        <v>2211</v>
      </c>
      <c r="F159" s="133" t="s">
        <v>2212</v>
      </c>
      <c r="G159" s="134" t="s">
        <v>191</v>
      </c>
      <c r="H159" s="135">
        <v>23.5</v>
      </c>
      <c r="I159" s="136"/>
      <c r="J159" s="137">
        <f>ROUND(I159*H159,2)</f>
        <v>0</v>
      </c>
      <c r="K159" s="133" t="s">
        <v>151</v>
      </c>
      <c r="L159" s="31"/>
      <c r="M159" s="138" t="s">
        <v>1</v>
      </c>
      <c r="N159" s="139" t="s">
        <v>41</v>
      </c>
      <c r="P159" s="140">
        <f>O159*H159</f>
        <v>0</v>
      </c>
      <c r="Q159" s="140">
        <v>0.10007000000000002</v>
      </c>
      <c r="R159" s="140">
        <f>Q159*H159</f>
        <v>2.3516450000000004</v>
      </c>
      <c r="S159" s="140">
        <v>0</v>
      </c>
      <c r="T159" s="141">
        <f>S159*H159</f>
        <v>0</v>
      </c>
      <c r="AR159" s="142" t="s">
        <v>131</v>
      </c>
      <c r="AT159" s="142" t="s">
        <v>135</v>
      </c>
      <c r="AU159" s="142" t="s">
        <v>85</v>
      </c>
      <c r="AY159" s="16" t="s">
        <v>132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6" t="s">
        <v>83</v>
      </c>
      <c r="BK159" s="143">
        <f>ROUND(I159*H159,2)</f>
        <v>0</v>
      </c>
      <c r="BL159" s="16" t="s">
        <v>131</v>
      </c>
      <c r="BM159" s="142" t="s">
        <v>2213</v>
      </c>
    </row>
    <row r="160" spans="2:65" s="1" customFormat="1" ht="19.2">
      <c r="B160" s="31"/>
      <c r="D160" s="144" t="s">
        <v>140</v>
      </c>
      <c r="F160" s="145" t="s">
        <v>2214</v>
      </c>
      <c r="I160" s="146"/>
      <c r="L160" s="31"/>
      <c r="M160" s="147"/>
      <c r="T160" s="55"/>
      <c r="AT160" s="16" t="s">
        <v>140</v>
      </c>
      <c r="AU160" s="16" t="s">
        <v>85</v>
      </c>
    </row>
    <row r="161" spans="2:65" s="13" customFormat="1">
      <c r="B161" s="154"/>
      <c r="D161" s="144" t="s">
        <v>141</v>
      </c>
      <c r="E161" s="155" t="s">
        <v>1</v>
      </c>
      <c r="F161" s="156" t="s">
        <v>2194</v>
      </c>
      <c r="H161" s="157">
        <v>23.5</v>
      </c>
      <c r="I161" s="158"/>
      <c r="L161" s="154"/>
      <c r="M161" s="159"/>
      <c r="T161" s="160"/>
      <c r="AT161" s="155" t="s">
        <v>141</v>
      </c>
      <c r="AU161" s="155" t="s">
        <v>85</v>
      </c>
      <c r="AV161" s="13" t="s">
        <v>85</v>
      </c>
      <c r="AW161" s="13" t="s">
        <v>32</v>
      </c>
      <c r="AX161" s="13" t="s">
        <v>76</v>
      </c>
      <c r="AY161" s="155" t="s">
        <v>132</v>
      </c>
    </row>
    <row r="162" spans="2:65" s="14" customFormat="1">
      <c r="B162" s="161"/>
      <c r="D162" s="144" t="s">
        <v>141</v>
      </c>
      <c r="E162" s="162" t="s">
        <v>1</v>
      </c>
      <c r="F162" s="163" t="s">
        <v>144</v>
      </c>
      <c r="H162" s="164">
        <v>23.5</v>
      </c>
      <c r="I162" s="165"/>
      <c r="L162" s="161"/>
      <c r="M162" s="166"/>
      <c r="T162" s="167"/>
      <c r="AT162" s="162" t="s">
        <v>141</v>
      </c>
      <c r="AU162" s="162" t="s">
        <v>85</v>
      </c>
      <c r="AV162" s="14" t="s">
        <v>131</v>
      </c>
      <c r="AW162" s="14" t="s">
        <v>32</v>
      </c>
      <c r="AX162" s="14" t="s">
        <v>83</v>
      </c>
      <c r="AY162" s="162" t="s">
        <v>132</v>
      </c>
    </row>
    <row r="163" spans="2:65" s="11" customFormat="1" ht="22.95" customHeight="1">
      <c r="B163" s="119"/>
      <c r="D163" s="120" t="s">
        <v>75</v>
      </c>
      <c r="E163" s="129" t="s">
        <v>357</v>
      </c>
      <c r="F163" s="129" t="s">
        <v>358</v>
      </c>
      <c r="I163" s="122"/>
      <c r="J163" s="130">
        <f>BK163</f>
        <v>0</v>
      </c>
      <c r="L163" s="119"/>
      <c r="M163" s="124"/>
      <c r="P163" s="125">
        <f>SUM(P164:P174)</f>
        <v>0</v>
      </c>
      <c r="R163" s="125">
        <f>SUM(R164:R174)</f>
        <v>0</v>
      </c>
      <c r="T163" s="126">
        <f>SUM(T164:T174)</f>
        <v>0</v>
      </c>
      <c r="AR163" s="120" t="s">
        <v>83</v>
      </c>
      <c r="AT163" s="127" t="s">
        <v>75</v>
      </c>
      <c r="AU163" s="127" t="s">
        <v>83</v>
      </c>
      <c r="AY163" s="120" t="s">
        <v>132</v>
      </c>
      <c r="BK163" s="128">
        <f>SUM(BK164:BK174)</f>
        <v>0</v>
      </c>
    </row>
    <row r="164" spans="2:65" s="1" customFormat="1" ht="24.15" customHeight="1">
      <c r="B164" s="31"/>
      <c r="C164" s="131" t="s">
        <v>201</v>
      </c>
      <c r="D164" s="131" t="s">
        <v>135</v>
      </c>
      <c r="E164" s="132" t="s">
        <v>360</v>
      </c>
      <c r="F164" s="133" t="s">
        <v>361</v>
      </c>
      <c r="G164" s="134" t="s">
        <v>171</v>
      </c>
      <c r="H164" s="135">
        <v>5.125</v>
      </c>
      <c r="I164" s="136"/>
      <c r="J164" s="137">
        <f>ROUND(I164*H164,2)</f>
        <v>0</v>
      </c>
      <c r="K164" s="133" t="s">
        <v>151</v>
      </c>
      <c r="L164" s="31"/>
      <c r="M164" s="138" t="s">
        <v>1</v>
      </c>
      <c r="N164" s="139" t="s">
        <v>41</v>
      </c>
      <c r="P164" s="140">
        <f>O164*H164</f>
        <v>0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AR164" s="142" t="s">
        <v>131</v>
      </c>
      <c r="AT164" s="142" t="s">
        <v>135</v>
      </c>
      <c r="AU164" s="142" t="s">
        <v>85</v>
      </c>
      <c r="AY164" s="16" t="s">
        <v>132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6" t="s">
        <v>83</v>
      </c>
      <c r="BK164" s="143">
        <f>ROUND(I164*H164,2)</f>
        <v>0</v>
      </c>
      <c r="BL164" s="16" t="s">
        <v>131</v>
      </c>
      <c r="BM164" s="142" t="s">
        <v>2215</v>
      </c>
    </row>
    <row r="165" spans="2:65" s="1" customFormat="1" ht="28.8">
      <c r="B165" s="31"/>
      <c r="D165" s="144" t="s">
        <v>140</v>
      </c>
      <c r="F165" s="145" t="s">
        <v>363</v>
      </c>
      <c r="I165" s="146"/>
      <c r="L165" s="31"/>
      <c r="M165" s="147"/>
      <c r="T165" s="55"/>
      <c r="AT165" s="16" t="s">
        <v>140</v>
      </c>
      <c r="AU165" s="16" t="s">
        <v>85</v>
      </c>
    </row>
    <row r="166" spans="2:65" s="1" customFormat="1" ht="24.15" customHeight="1">
      <c r="B166" s="31"/>
      <c r="C166" s="131" t="s">
        <v>208</v>
      </c>
      <c r="D166" s="131" t="s">
        <v>135</v>
      </c>
      <c r="E166" s="132" t="s">
        <v>365</v>
      </c>
      <c r="F166" s="133" t="s">
        <v>366</v>
      </c>
      <c r="G166" s="134" t="s">
        <v>171</v>
      </c>
      <c r="H166" s="135">
        <v>5.125</v>
      </c>
      <c r="I166" s="136"/>
      <c r="J166" s="137">
        <f>ROUND(I166*H166,2)</f>
        <v>0</v>
      </c>
      <c r="K166" s="133" t="s">
        <v>151</v>
      </c>
      <c r="L166" s="31"/>
      <c r="M166" s="138" t="s">
        <v>1</v>
      </c>
      <c r="N166" s="139" t="s">
        <v>41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AR166" s="142" t="s">
        <v>131</v>
      </c>
      <c r="AT166" s="142" t="s">
        <v>135</v>
      </c>
      <c r="AU166" s="142" t="s">
        <v>85</v>
      </c>
      <c r="AY166" s="16" t="s">
        <v>132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6" t="s">
        <v>83</v>
      </c>
      <c r="BK166" s="143">
        <f>ROUND(I166*H166,2)</f>
        <v>0</v>
      </c>
      <c r="BL166" s="16" t="s">
        <v>131</v>
      </c>
      <c r="BM166" s="142" t="s">
        <v>2216</v>
      </c>
    </row>
    <row r="167" spans="2:65" s="1" customFormat="1" ht="19.2">
      <c r="B167" s="31"/>
      <c r="D167" s="144" t="s">
        <v>140</v>
      </c>
      <c r="F167" s="145" t="s">
        <v>368</v>
      </c>
      <c r="I167" s="146"/>
      <c r="L167" s="31"/>
      <c r="M167" s="147"/>
      <c r="T167" s="55"/>
      <c r="AT167" s="16" t="s">
        <v>140</v>
      </c>
      <c r="AU167" s="16" t="s">
        <v>85</v>
      </c>
    </row>
    <row r="168" spans="2:65" s="1" customFormat="1" ht="24.15" customHeight="1">
      <c r="B168" s="31"/>
      <c r="C168" s="131" t="s">
        <v>8</v>
      </c>
      <c r="D168" s="131" t="s">
        <v>135</v>
      </c>
      <c r="E168" s="132" t="s">
        <v>370</v>
      </c>
      <c r="F168" s="133" t="s">
        <v>371</v>
      </c>
      <c r="G168" s="134" t="s">
        <v>171</v>
      </c>
      <c r="H168" s="135">
        <v>91.22</v>
      </c>
      <c r="I168" s="136"/>
      <c r="J168" s="137">
        <f>ROUND(I168*H168,2)</f>
        <v>0</v>
      </c>
      <c r="K168" s="133" t="s">
        <v>151</v>
      </c>
      <c r="L168" s="31"/>
      <c r="M168" s="138" t="s">
        <v>1</v>
      </c>
      <c r="N168" s="139" t="s">
        <v>41</v>
      </c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AR168" s="142" t="s">
        <v>131</v>
      </c>
      <c r="AT168" s="142" t="s">
        <v>135</v>
      </c>
      <c r="AU168" s="142" t="s">
        <v>85</v>
      </c>
      <c r="AY168" s="16" t="s">
        <v>132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6" t="s">
        <v>83</v>
      </c>
      <c r="BK168" s="143">
        <f>ROUND(I168*H168,2)</f>
        <v>0</v>
      </c>
      <c r="BL168" s="16" t="s">
        <v>131</v>
      </c>
      <c r="BM168" s="142" t="s">
        <v>2217</v>
      </c>
    </row>
    <row r="169" spans="2:65" s="1" customFormat="1" ht="28.8">
      <c r="B169" s="31"/>
      <c r="D169" s="144" t="s">
        <v>140</v>
      </c>
      <c r="F169" s="145" t="s">
        <v>373</v>
      </c>
      <c r="I169" s="146"/>
      <c r="L169" s="31"/>
      <c r="M169" s="147"/>
      <c r="T169" s="55"/>
      <c r="AT169" s="16" t="s">
        <v>140</v>
      </c>
      <c r="AU169" s="16" t="s">
        <v>85</v>
      </c>
    </row>
    <row r="170" spans="2:65" s="12" customFormat="1">
      <c r="B170" s="148"/>
      <c r="D170" s="144" t="s">
        <v>141</v>
      </c>
      <c r="E170" s="149" t="s">
        <v>1</v>
      </c>
      <c r="F170" s="150" t="s">
        <v>166</v>
      </c>
      <c r="H170" s="149" t="s">
        <v>1</v>
      </c>
      <c r="I170" s="151"/>
      <c r="L170" s="148"/>
      <c r="M170" s="152"/>
      <c r="T170" s="153"/>
      <c r="AT170" s="149" t="s">
        <v>141</v>
      </c>
      <c r="AU170" s="149" t="s">
        <v>85</v>
      </c>
      <c r="AV170" s="12" t="s">
        <v>83</v>
      </c>
      <c r="AW170" s="12" t="s">
        <v>32</v>
      </c>
      <c r="AX170" s="12" t="s">
        <v>76</v>
      </c>
      <c r="AY170" s="149" t="s">
        <v>132</v>
      </c>
    </row>
    <row r="171" spans="2:65" s="13" customFormat="1">
      <c r="B171" s="154"/>
      <c r="D171" s="144" t="s">
        <v>141</v>
      </c>
      <c r="E171" s="155" t="s">
        <v>1</v>
      </c>
      <c r="F171" s="156" t="s">
        <v>2218</v>
      </c>
      <c r="H171" s="157">
        <v>91.22</v>
      </c>
      <c r="I171" s="158"/>
      <c r="L171" s="154"/>
      <c r="M171" s="159"/>
      <c r="T171" s="160"/>
      <c r="AT171" s="155" t="s">
        <v>141</v>
      </c>
      <c r="AU171" s="155" t="s">
        <v>85</v>
      </c>
      <c r="AV171" s="13" t="s">
        <v>85</v>
      </c>
      <c r="AW171" s="13" t="s">
        <v>32</v>
      </c>
      <c r="AX171" s="13" t="s">
        <v>76</v>
      </c>
      <c r="AY171" s="155" t="s">
        <v>132</v>
      </c>
    </row>
    <row r="172" spans="2:65" s="14" customFormat="1">
      <c r="B172" s="161"/>
      <c r="D172" s="144" t="s">
        <v>141</v>
      </c>
      <c r="E172" s="162" t="s">
        <v>1</v>
      </c>
      <c r="F172" s="163" t="s">
        <v>144</v>
      </c>
      <c r="H172" s="164">
        <v>91.22</v>
      </c>
      <c r="I172" s="165"/>
      <c r="L172" s="161"/>
      <c r="M172" s="166"/>
      <c r="T172" s="167"/>
      <c r="AT172" s="162" t="s">
        <v>141</v>
      </c>
      <c r="AU172" s="162" t="s">
        <v>85</v>
      </c>
      <c r="AV172" s="14" t="s">
        <v>131</v>
      </c>
      <c r="AW172" s="14" t="s">
        <v>32</v>
      </c>
      <c r="AX172" s="14" t="s">
        <v>83</v>
      </c>
      <c r="AY172" s="162" t="s">
        <v>132</v>
      </c>
    </row>
    <row r="173" spans="2:65" s="1" customFormat="1" ht="37.950000000000003" customHeight="1">
      <c r="B173" s="31"/>
      <c r="C173" s="131" t="s">
        <v>221</v>
      </c>
      <c r="D173" s="131" t="s">
        <v>135</v>
      </c>
      <c r="E173" s="132" t="s">
        <v>2219</v>
      </c>
      <c r="F173" s="133" t="s">
        <v>2220</v>
      </c>
      <c r="G173" s="134" t="s">
        <v>171</v>
      </c>
      <c r="H173" s="135">
        <v>4.5609999999999999</v>
      </c>
      <c r="I173" s="136"/>
      <c r="J173" s="137">
        <f>ROUND(I173*H173,2)</f>
        <v>0</v>
      </c>
      <c r="K173" s="133" t="s">
        <v>151</v>
      </c>
      <c r="L173" s="31"/>
      <c r="M173" s="138" t="s">
        <v>1</v>
      </c>
      <c r="N173" s="139" t="s">
        <v>41</v>
      </c>
      <c r="P173" s="140">
        <f>O173*H173</f>
        <v>0</v>
      </c>
      <c r="Q173" s="140">
        <v>0</v>
      </c>
      <c r="R173" s="140">
        <f>Q173*H173</f>
        <v>0</v>
      </c>
      <c r="S173" s="140">
        <v>0</v>
      </c>
      <c r="T173" s="141">
        <f>S173*H173</f>
        <v>0</v>
      </c>
      <c r="AR173" s="142" t="s">
        <v>131</v>
      </c>
      <c r="AT173" s="142" t="s">
        <v>135</v>
      </c>
      <c r="AU173" s="142" t="s">
        <v>85</v>
      </c>
      <c r="AY173" s="16" t="s">
        <v>132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6" t="s">
        <v>83</v>
      </c>
      <c r="BK173" s="143">
        <f>ROUND(I173*H173,2)</f>
        <v>0</v>
      </c>
      <c r="BL173" s="16" t="s">
        <v>131</v>
      </c>
      <c r="BM173" s="142" t="s">
        <v>2221</v>
      </c>
    </row>
    <row r="174" spans="2:65" s="1" customFormat="1" ht="28.8">
      <c r="B174" s="31"/>
      <c r="D174" s="144" t="s">
        <v>140</v>
      </c>
      <c r="F174" s="145" t="s">
        <v>2222</v>
      </c>
      <c r="I174" s="146"/>
      <c r="L174" s="31"/>
      <c r="M174" s="147"/>
      <c r="T174" s="55"/>
      <c r="AT174" s="16" t="s">
        <v>140</v>
      </c>
      <c r="AU174" s="16" t="s">
        <v>85</v>
      </c>
    </row>
    <row r="175" spans="2:65" s="11" customFormat="1" ht="22.95" customHeight="1">
      <c r="B175" s="119"/>
      <c r="D175" s="120" t="s">
        <v>75</v>
      </c>
      <c r="E175" s="129" t="s">
        <v>379</v>
      </c>
      <c r="F175" s="129" t="s">
        <v>380</v>
      </c>
      <c r="I175" s="122"/>
      <c r="J175" s="130">
        <f>BK175</f>
        <v>0</v>
      </c>
      <c r="L175" s="119"/>
      <c r="M175" s="124"/>
      <c r="P175" s="125">
        <f>SUM(P176:P177)</f>
        <v>0</v>
      </c>
      <c r="R175" s="125">
        <f>SUM(R176:R177)</f>
        <v>0</v>
      </c>
      <c r="T175" s="126">
        <f>SUM(T176:T177)</f>
        <v>0</v>
      </c>
      <c r="AR175" s="120" t="s">
        <v>83</v>
      </c>
      <c r="AT175" s="127" t="s">
        <v>75</v>
      </c>
      <c r="AU175" s="127" t="s">
        <v>83</v>
      </c>
      <c r="AY175" s="120" t="s">
        <v>132</v>
      </c>
      <c r="BK175" s="128">
        <f>SUM(BK176:BK177)</f>
        <v>0</v>
      </c>
    </row>
    <row r="176" spans="2:65" s="1" customFormat="1" ht="21.75" customHeight="1">
      <c r="B176" s="31"/>
      <c r="C176" s="131" t="s">
        <v>227</v>
      </c>
      <c r="D176" s="131" t="s">
        <v>135</v>
      </c>
      <c r="E176" s="132" t="s">
        <v>382</v>
      </c>
      <c r="F176" s="133" t="s">
        <v>383</v>
      </c>
      <c r="G176" s="134" t="s">
        <v>171</v>
      </c>
      <c r="H176" s="135">
        <v>7.27</v>
      </c>
      <c r="I176" s="136"/>
      <c r="J176" s="137">
        <f>ROUND(I176*H176,2)</f>
        <v>0</v>
      </c>
      <c r="K176" s="133" t="s">
        <v>151</v>
      </c>
      <c r="L176" s="31"/>
      <c r="M176" s="138" t="s">
        <v>1</v>
      </c>
      <c r="N176" s="139" t="s">
        <v>41</v>
      </c>
      <c r="P176" s="140">
        <f>O176*H176</f>
        <v>0</v>
      </c>
      <c r="Q176" s="140">
        <v>0</v>
      </c>
      <c r="R176" s="140">
        <f>Q176*H176</f>
        <v>0</v>
      </c>
      <c r="S176" s="140">
        <v>0</v>
      </c>
      <c r="T176" s="141">
        <f>S176*H176</f>
        <v>0</v>
      </c>
      <c r="AR176" s="142" t="s">
        <v>131</v>
      </c>
      <c r="AT176" s="142" t="s">
        <v>135</v>
      </c>
      <c r="AU176" s="142" t="s">
        <v>85</v>
      </c>
      <c r="AY176" s="16" t="s">
        <v>132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6" t="s">
        <v>83</v>
      </c>
      <c r="BK176" s="143">
        <f>ROUND(I176*H176,2)</f>
        <v>0</v>
      </c>
      <c r="BL176" s="16" t="s">
        <v>131</v>
      </c>
      <c r="BM176" s="142" t="s">
        <v>2223</v>
      </c>
    </row>
    <row r="177" spans="2:47" s="1" customFormat="1" ht="38.4">
      <c r="B177" s="31"/>
      <c r="D177" s="144" t="s">
        <v>140</v>
      </c>
      <c r="F177" s="145" t="s">
        <v>385</v>
      </c>
      <c r="I177" s="146"/>
      <c r="L177" s="31"/>
      <c r="M177" s="179"/>
      <c r="N177" s="180"/>
      <c r="O177" s="180"/>
      <c r="P177" s="180"/>
      <c r="Q177" s="180"/>
      <c r="R177" s="180"/>
      <c r="S177" s="180"/>
      <c r="T177" s="181"/>
      <c r="AT177" s="16" t="s">
        <v>140</v>
      </c>
      <c r="AU177" s="16" t="s">
        <v>85</v>
      </c>
    </row>
    <row r="178" spans="2:47" s="1" customFormat="1" ht="6.9" customHeight="1">
      <c r="B178" s="43"/>
      <c r="C178" s="44"/>
      <c r="D178" s="44"/>
      <c r="E178" s="44"/>
      <c r="F178" s="44"/>
      <c r="G178" s="44"/>
      <c r="H178" s="44"/>
      <c r="I178" s="44"/>
      <c r="J178" s="44"/>
      <c r="K178" s="44"/>
      <c r="L178" s="31"/>
    </row>
  </sheetData>
  <sheetProtection algorithmName="SHA-512" hashValue="9ejzIAHWehomNL567edodrBn8KyQjUN0KlXQFx+wUIxht4v/Ua6xySN6EEqsttwqZSiO32XXVsFBVA4qSlAd2w==" saltValue="SoOSB6OIbfA8iBECyf59eQ==" spinCount="100000" sheet="1" objects="1" scenarios="1"/>
  <autoFilter ref="C121:K177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160F1C735D5CA4F8320EBD6AB788FF2" ma:contentTypeVersion="10" ma:contentTypeDescription="Vytvoří nový dokument" ma:contentTypeScope="" ma:versionID="f5bd8e3e2293de5ecd5b12de58d0a9b2">
  <xsd:schema xmlns:xsd="http://www.w3.org/2001/XMLSchema" xmlns:xs="http://www.w3.org/2001/XMLSchema" xmlns:p="http://schemas.microsoft.com/office/2006/metadata/properties" xmlns:ns2="0375d8ab-851b-44ad-9072-61f91553a686" xmlns:ns3="ebf52e02-e88f-4c2e-bba0-57a0c5695f76" targetNamespace="http://schemas.microsoft.com/office/2006/metadata/properties" ma:root="true" ma:fieldsID="f0a9e95fc3a43772b76017926da84136" ns2:_="" ns3:_="">
    <xsd:import namespace="0375d8ab-851b-44ad-9072-61f91553a686"/>
    <xsd:import namespace="ebf52e02-e88f-4c2e-bba0-57a0c5695f7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75d8ab-851b-44ad-9072-61f91553a68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f52e02-e88f-4c2e-bba0-57a0c5695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375d8ab-851b-44ad-9072-61f91553a686">KWDN3MMY2EF2-487950266-33471</_dlc_DocId>
    <_dlc_DocIdUrl xmlns="0375d8ab-851b-44ad-9072-61f91553a686">
      <Url>https://brnoqcm.sharepoint.com/sites/2024/_layouts/15/DocIdRedir.aspx?ID=KWDN3MMY2EF2-487950266-33471</Url>
      <Description>KWDN3MMY2EF2-487950266-33471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F10611B5-C705-41F8-A638-C6D37AD809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75d8ab-851b-44ad-9072-61f91553a686"/>
    <ds:schemaRef ds:uri="ebf52e02-e88f-4c2e-bba0-57a0c5695f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73734AB-285A-441D-8210-7DFCA88AC662}">
  <ds:schemaRefs>
    <ds:schemaRef ds:uri="http://schemas.microsoft.com/office/2006/metadata/properties"/>
    <ds:schemaRef ds:uri="http://schemas.microsoft.com/office/infopath/2007/PartnerControls"/>
    <ds:schemaRef ds:uri="0375d8ab-851b-44ad-9072-61f91553a686"/>
  </ds:schemaRefs>
</ds:datastoreItem>
</file>

<file path=customXml/itemProps3.xml><?xml version="1.0" encoding="utf-8"?>
<ds:datastoreItem xmlns:ds="http://schemas.openxmlformats.org/officeDocument/2006/customXml" ds:itemID="{B733679F-1BDA-4D0F-B27E-2B0515A47B1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71EE426-F599-4146-B56A-A1A4F8E05AE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D.101a - Objekt dětské sk...</vt:lpstr>
      <vt:lpstr>D.101b - Objekt dětské sk...</vt:lpstr>
      <vt:lpstr>D.209 - Oplocení</vt:lpstr>
      <vt:lpstr>'D.101a - Objekt dětské sk...'!Názvy_tisku</vt:lpstr>
      <vt:lpstr>'D.101b - Objekt dětské sk...'!Názvy_tisku</vt:lpstr>
      <vt:lpstr>'D.209 - Oplocení'!Názvy_tisku</vt:lpstr>
      <vt:lpstr>'Rekapitulace stavby'!Názvy_tisku</vt:lpstr>
      <vt:lpstr>'D.101a - Objekt dětské sk...'!Oblast_tisku</vt:lpstr>
      <vt:lpstr>'D.101b - Objekt dětské sk...'!Oblast_tisku</vt:lpstr>
      <vt:lpstr>'D.209 - Oplocení'!Oblast_tisku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PARALLELSVMW10P\michalkupka</dc:creator>
  <cp:lastModifiedBy>Adéla Palovská</cp:lastModifiedBy>
  <dcterms:created xsi:type="dcterms:W3CDTF">2024-08-21T11:19:49Z</dcterms:created>
  <dcterms:modified xsi:type="dcterms:W3CDTF">2024-08-26T17:57:49Z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0x0101000160F1C735D5CA4F8320EBD6AB788FF2</vt:lpwstr>
  </property>
  <property fmtid="{D5CDD505-2E9C-101B-9397-08002B2CF9AE}" pid="3" name="_dlc_DocIdItemGuid">
    <vt:lpwstr>b6462f00-9252-4831-bcab-22e2da443cd2</vt:lpwstr>
  </property>
</Properties>
</file>